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theme/themeOverride2.xml" ContentType="application/vnd.openxmlformats-officedocument.themeOverride+xml"/>
  <Override PartName="/xl/charts/chart9.xml" ContentType="application/vnd.openxmlformats-officedocument.drawingml.chart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theme/themeOverride4.xml" ContentType="application/vnd.openxmlformats-officedocument.themeOverride+xml"/>
  <Override PartName="/xl/charts/chart11.xml" ContentType="application/vnd.openxmlformats-officedocument.drawingml.chart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theme/themeOverride9.xml" ContentType="application/vnd.openxmlformats-officedocument.themeOverride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0.xml" ContentType="application/vnd.openxmlformats-officedocument.themeOverride+xml"/>
  <Override PartName="/xl/charts/chart2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1.xml" ContentType="application/vnd.openxmlformats-officedocument.themeOverride+xml"/>
  <Override PartName="/xl/charts/chart2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2.xml" ContentType="application/vnd.openxmlformats-officedocument.themeOverride+xml"/>
  <Override PartName="/xl/charts/chart22.xml" ContentType="application/vnd.openxmlformats-officedocument.drawingml.chart+xml"/>
  <Override PartName="/xl/theme/themeOverride13.xml" ContentType="application/vnd.openxmlformats-officedocument.themeOverride+xml"/>
  <Override PartName="/xl/charts/chart23.xml" ContentType="application/vnd.openxmlformats-officedocument.drawingml.chart+xml"/>
  <Override PartName="/xl/theme/themeOverride14.xml" ContentType="application/vnd.openxmlformats-officedocument.themeOverride+xml"/>
  <Override PartName="/xl/charts/chart24.xml" ContentType="application/vnd.openxmlformats-officedocument.drawingml.chart+xml"/>
  <Override PartName="/xl/theme/themeOverride15.xml" ContentType="application/vnd.openxmlformats-officedocument.themeOverride+xml"/>
  <Override PartName="/xl/charts/chart25.xml" ContentType="application/vnd.openxmlformats-officedocument.drawingml.chart+xml"/>
  <Override PartName="/xl/theme/themeOverride16.xml" ContentType="application/vnd.openxmlformats-officedocument.themeOverride+xml"/>
  <Override PartName="/xl/charts/chart26.xml" ContentType="application/vnd.openxmlformats-officedocument.drawingml.chart+xml"/>
  <Override PartName="/xl/theme/themeOverride17.xml" ContentType="application/vnd.openxmlformats-officedocument.themeOverride+xml"/>
  <Override PartName="/xl/charts/chart27.xml" ContentType="application/vnd.openxmlformats-officedocument.drawingml.chart+xml"/>
  <Override PartName="/xl/theme/themeOverride18.xml" ContentType="application/vnd.openxmlformats-officedocument.themeOverride+xml"/>
  <Override PartName="/xl/charts/chart28.xml" ContentType="application/vnd.openxmlformats-officedocument.drawingml.chart+xml"/>
  <Override PartName="/xl/theme/themeOverride19.xml" ContentType="application/vnd.openxmlformats-officedocument.themeOverride+xml"/>
  <Override PartName="/xl/charts/chart29.xml" ContentType="application/vnd.openxmlformats-officedocument.drawingml.chart+xml"/>
  <Override PartName="/xl/theme/themeOverride20.xml" ContentType="application/vnd.openxmlformats-officedocument.themeOverride+xml"/>
  <Override PartName="/xl/charts/chart30.xml" ContentType="application/vnd.openxmlformats-officedocument.drawingml.chart+xml"/>
  <Override PartName="/xl/theme/themeOverride21.xml" ContentType="application/vnd.openxmlformats-officedocument.themeOverride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2.xml" ContentType="application/vnd.openxmlformats-officedocument.themeOverride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3.xml" ContentType="application/vnd.openxmlformats-officedocument.themeOverride+xml"/>
  <Override PartName="/xl/charts/chart3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4.xml" ContentType="application/vnd.openxmlformats-officedocument.themeOverride+xml"/>
  <Override PartName="/xl/charts/chart37.xml" ContentType="application/vnd.openxmlformats-officedocument.drawingml.chart+xml"/>
  <Override PartName="/xl/theme/themeOverride25.xml" ContentType="application/vnd.openxmlformats-officedocument.themeOverride+xml"/>
  <Override PartName="/xl/charts/chart38.xml" ContentType="application/vnd.openxmlformats-officedocument.drawingml.chart+xml"/>
  <Override PartName="/xl/theme/themeOverride26.xml" ContentType="application/vnd.openxmlformats-officedocument.themeOverride+xml"/>
  <Override PartName="/xl/charts/chart39.xml" ContentType="application/vnd.openxmlformats-officedocument.drawingml.chart+xml"/>
  <Override PartName="/xl/theme/themeOverride27.xml" ContentType="application/vnd.openxmlformats-officedocument.themeOverride+xml"/>
  <Override PartName="/xl/charts/chart40.xml" ContentType="application/vnd.openxmlformats-officedocument.drawingml.chart+xml"/>
  <Override PartName="/xl/theme/themeOverride28.xml" ContentType="application/vnd.openxmlformats-officedocument.themeOverride+xml"/>
  <Override PartName="/xl/charts/chart41.xml" ContentType="application/vnd.openxmlformats-officedocument.drawingml.chart+xml"/>
  <Override PartName="/xl/theme/themeOverride29.xml" ContentType="application/vnd.openxmlformats-officedocument.themeOverride+xml"/>
  <Override PartName="/xl/charts/chart42.xml" ContentType="application/vnd.openxmlformats-officedocument.drawingml.chart+xml"/>
  <Override PartName="/xl/theme/themeOverride30.xml" ContentType="application/vnd.openxmlformats-officedocument.themeOverride+xml"/>
  <Override PartName="/xl/charts/chart43.xml" ContentType="application/vnd.openxmlformats-officedocument.drawingml.chart+xml"/>
  <Override PartName="/xl/theme/themeOverride31.xml" ContentType="application/vnd.openxmlformats-officedocument.themeOverride+xml"/>
  <Override PartName="/xl/charts/chart44.xml" ContentType="application/vnd.openxmlformats-officedocument.drawingml.chart+xml"/>
  <Override PartName="/xl/theme/themeOverride32.xml" ContentType="application/vnd.openxmlformats-officedocument.themeOverride+xml"/>
  <Override PartName="/xl/charts/chart45.xml" ContentType="application/vnd.openxmlformats-officedocument.drawingml.chart+xml"/>
  <Override PartName="/xl/theme/themeOverride33.xml" ContentType="application/vnd.openxmlformats-officedocument.themeOverride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theme/themeOverride34.xml" ContentType="application/vnd.openxmlformats-officedocument.themeOverride+xml"/>
  <Override PartName="/xl/charts/chart59.xml" ContentType="application/vnd.openxmlformats-officedocument.drawingml.chart+xml"/>
  <Override PartName="/xl/theme/themeOverride35.xml" ContentType="application/vnd.openxmlformats-officedocument.themeOverride+xml"/>
  <Override PartName="/xl/charts/chart60.xml" ContentType="application/vnd.openxmlformats-officedocument.drawingml.chart+xml"/>
  <Override PartName="/xl/theme/themeOverride36.xml" ContentType="application/vnd.openxmlformats-officedocument.themeOverride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theme/themeOverride37.xml" ContentType="application/vnd.openxmlformats-officedocument.themeOverride+xml"/>
  <Override PartName="/xl/charts/chart74.xml" ContentType="application/vnd.openxmlformats-officedocument.drawingml.chart+xml"/>
  <Override PartName="/xl/theme/themeOverride38.xml" ContentType="application/vnd.openxmlformats-officedocument.themeOverride+xml"/>
  <Override PartName="/xl/charts/chart75.xml" ContentType="application/vnd.openxmlformats-officedocument.drawingml.chart+xml"/>
  <Override PartName="/xl/theme/themeOverride39.xml" ContentType="application/vnd.openxmlformats-officedocument.themeOverride+xml"/>
  <Override PartName="/xl/drawings/drawing6.xml" ContentType="application/vnd.openxmlformats-officedocument.drawing+xml"/>
  <Override PartName="/xl/comments7.xml" ContentType="application/vnd.openxmlformats-officedocument.spreadsheetml.comments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theme/themeOverride40.xml" ContentType="application/vnd.openxmlformats-officedocument.themeOverride+xml"/>
  <Override PartName="/xl/charts/chart89.xml" ContentType="application/vnd.openxmlformats-officedocument.drawingml.chart+xml"/>
  <Override PartName="/xl/theme/themeOverride41.xml" ContentType="application/vnd.openxmlformats-officedocument.themeOverride+xml"/>
  <Override PartName="/xl/charts/chart90.xml" ContentType="application/vnd.openxmlformats-officedocument.drawingml.chart+xml"/>
  <Override PartName="/xl/theme/themeOverride42.xml" ContentType="application/vnd.openxmlformats-officedocument.themeOverride+xml"/>
  <Override PartName="/xl/drawings/drawing7.xml" ContentType="application/vnd.openxmlformats-officedocument.drawing+xml"/>
  <Override PartName="/xl/comments8.xml" ContentType="application/vnd.openxmlformats-officedocument.spreadsheetml.comments+xml"/>
  <Override PartName="/xl/charts/chart91.xml" ContentType="application/vnd.openxmlformats-officedocument.drawingml.chart+xml"/>
  <Override PartName="/xl/theme/themeOverride43.xml" ContentType="application/vnd.openxmlformats-officedocument.themeOverride+xml"/>
  <Override PartName="/xl/charts/chart92.xml" ContentType="application/vnd.openxmlformats-officedocument.drawingml.chart+xml"/>
  <Override PartName="/xl/theme/themeOverride44.xml" ContentType="application/vnd.openxmlformats-officedocument.themeOverride+xml"/>
  <Override PartName="/xl/charts/chart93.xml" ContentType="application/vnd.openxmlformats-officedocument.drawingml.chart+xml"/>
  <Override PartName="/xl/theme/themeOverride45.xml" ContentType="application/vnd.openxmlformats-officedocument.themeOverride+xml"/>
  <Override PartName="/xl/charts/chart94.xml" ContentType="application/vnd.openxmlformats-officedocument.drawingml.chart+xml"/>
  <Override PartName="/xl/theme/themeOverride46.xml" ContentType="application/vnd.openxmlformats-officedocument.themeOverride+xml"/>
  <Override PartName="/xl/charts/chart95.xml" ContentType="application/vnd.openxmlformats-officedocument.drawingml.chart+xml"/>
  <Override PartName="/xl/theme/themeOverride47.xml" ContentType="application/vnd.openxmlformats-officedocument.themeOverride+xml"/>
  <Override PartName="/xl/charts/chart96.xml" ContentType="application/vnd.openxmlformats-officedocument.drawingml.chart+xml"/>
  <Override PartName="/xl/theme/themeOverride48.xml" ContentType="application/vnd.openxmlformats-officedocument.themeOverride+xml"/>
  <Override PartName="/xl/charts/chart97.xml" ContentType="application/vnd.openxmlformats-officedocument.drawingml.chart+xml"/>
  <Override PartName="/xl/theme/themeOverride49.xml" ContentType="application/vnd.openxmlformats-officedocument.themeOverride+xml"/>
  <Override PartName="/xl/charts/chart98.xml" ContentType="application/vnd.openxmlformats-officedocument.drawingml.chart+xml"/>
  <Override PartName="/xl/theme/themeOverride50.xml" ContentType="application/vnd.openxmlformats-officedocument.themeOverride+xml"/>
  <Override PartName="/xl/charts/chart99.xml" ContentType="application/vnd.openxmlformats-officedocument.drawingml.chart+xml"/>
  <Override PartName="/xl/theme/themeOverride51.xml" ContentType="application/vnd.openxmlformats-officedocument.themeOverride+xml"/>
  <Override PartName="/xl/charts/chart100.xml" ContentType="application/vnd.openxmlformats-officedocument.drawingml.chart+xml"/>
  <Override PartName="/xl/theme/themeOverride52.xml" ContentType="application/vnd.openxmlformats-officedocument.themeOverride+xml"/>
  <Override PartName="/xl/drawings/drawing8.xml" ContentType="application/vnd.openxmlformats-officedocument.drawing+xml"/>
  <Override PartName="/xl/comments9.xml" ContentType="application/vnd.openxmlformats-officedocument.spreadsheetml.comments+xml"/>
  <Override PartName="/xl/charts/chart101.xml" ContentType="application/vnd.openxmlformats-officedocument.drawingml.chart+xml"/>
  <Override PartName="/xl/theme/themeOverride53.xml" ContentType="application/vnd.openxmlformats-officedocument.themeOverride+xml"/>
  <Override PartName="/xl/charts/chart102.xml" ContentType="application/vnd.openxmlformats-officedocument.drawingml.chart+xml"/>
  <Override PartName="/xl/theme/themeOverride54.xml" ContentType="application/vnd.openxmlformats-officedocument.themeOverride+xml"/>
  <Override PartName="/xl/charts/chart103.xml" ContentType="application/vnd.openxmlformats-officedocument.drawingml.chart+xml"/>
  <Override PartName="/xl/theme/themeOverride55.xml" ContentType="application/vnd.openxmlformats-officedocument.themeOverride+xml"/>
  <Override PartName="/xl/charts/chart104.xml" ContentType="application/vnd.openxmlformats-officedocument.drawingml.chart+xml"/>
  <Override PartName="/xl/theme/themeOverride56.xml" ContentType="application/vnd.openxmlformats-officedocument.themeOverride+xml"/>
  <Override PartName="/xl/charts/chart105.xml" ContentType="application/vnd.openxmlformats-officedocument.drawingml.chart+xml"/>
  <Override PartName="/xl/theme/themeOverride57.xml" ContentType="application/vnd.openxmlformats-officedocument.themeOverride+xml"/>
  <Override PartName="/xl/charts/chart106.xml" ContentType="application/vnd.openxmlformats-officedocument.drawingml.chart+xml"/>
  <Override PartName="/xl/theme/themeOverride58.xml" ContentType="application/vnd.openxmlformats-officedocument.themeOverride+xml"/>
  <Override PartName="/xl/charts/chart107.xml" ContentType="application/vnd.openxmlformats-officedocument.drawingml.chart+xml"/>
  <Override PartName="/xl/theme/themeOverride59.xml" ContentType="application/vnd.openxmlformats-officedocument.themeOverride+xml"/>
  <Override PartName="/xl/charts/chart108.xml" ContentType="application/vnd.openxmlformats-officedocument.drawingml.chart+xml"/>
  <Override PartName="/xl/theme/themeOverride60.xml" ContentType="application/vnd.openxmlformats-officedocument.themeOverride+xml"/>
  <Override PartName="/xl/charts/chart109.xml" ContentType="application/vnd.openxmlformats-officedocument.drawingml.chart+xml"/>
  <Override PartName="/xl/theme/themeOverride61.xml" ContentType="application/vnd.openxmlformats-officedocument.themeOverride+xml"/>
  <Override PartName="/xl/charts/chart110.xml" ContentType="application/vnd.openxmlformats-officedocument.drawingml.chart+xml"/>
  <Override PartName="/xl/theme/themeOverride62.xml" ContentType="application/vnd.openxmlformats-officedocument.themeOverride+xml"/>
  <Override PartName="/xl/drawings/drawing9.xml" ContentType="application/vnd.openxmlformats-officedocument.drawing+xml"/>
  <Override PartName="/xl/comments10.xml" ContentType="application/vnd.openxmlformats-officedocument.spreadsheetml.comments+xml"/>
  <Override PartName="/xl/charts/chart111.xml" ContentType="application/vnd.openxmlformats-officedocument.drawingml.chart+xml"/>
  <Override PartName="/xl/theme/themeOverride63.xml" ContentType="application/vnd.openxmlformats-officedocument.themeOverride+xml"/>
  <Override PartName="/xl/charts/chart112.xml" ContentType="application/vnd.openxmlformats-officedocument.drawingml.chart+xml"/>
  <Override PartName="/xl/theme/themeOverride64.xml" ContentType="application/vnd.openxmlformats-officedocument.themeOverride+xml"/>
  <Override PartName="/xl/charts/chart113.xml" ContentType="application/vnd.openxmlformats-officedocument.drawingml.chart+xml"/>
  <Override PartName="/xl/theme/themeOverride65.xml" ContentType="application/vnd.openxmlformats-officedocument.themeOverride+xml"/>
  <Override PartName="/xl/charts/chart114.xml" ContentType="application/vnd.openxmlformats-officedocument.drawingml.chart+xml"/>
  <Override PartName="/xl/theme/themeOverride66.xml" ContentType="application/vnd.openxmlformats-officedocument.themeOverride+xml"/>
  <Override PartName="/xl/charts/chart115.xml" ContentType="application/vnd.openxmlformats-officedocument.drawingml.chart+xml"/>
  <Override PartName="/xl/theme/themeOverride67.xml" ContentType="application/vnd.openxmlformats-officedocument.themeOverride+xml"/>
  <Override PartName="/xl/charts/chart116.xml" ContentType="application/vnd.openxmlformats-officedocument.drawingml.chart+xml"/>
  <Override PartName="/xl/theme/themeOverride68.xml" ContentType="application/vnd.openxmlformats-officedocument.themeOverride+xml"/>
  <Override PartName="/xl/charts/chart117.xml" ContentType="application/vnd.openxmlformats-officedocument.drawingml.chart+xml"/>
  <Override PartName="/xl/theme/themeOverride69.xml" ContentType="application/vnd.openxmlformats-officedocument.themeOverride+xml"/>
  <Override PartName="/xl/charts/chart118.xml" ContentType="application/vnd.openxmlformats-officedocument.drawingml.chart+xml"/>
  <Override PartName="/xl/theme/themeOverride70.xml" ContentType="application/vnd.openxmlformats-officedocument.themeOverride+xml"/>
  <Override PartName="/xl/charts/chart119.xml" ContentType="application/vnd.openxmlformats-officedocument.drawingml.chart+xml"/>
  <Override PartName="/xl/theme/themeOverride71.xml" ContentType="application/vnd.openxmlformats-officedocument.themeOverride+xml"/>
  <Override PartName="/xl/charts/chart120.xml" ContentType="application/vnd.openxmlformats-officedocument.drawingml.chart+xml"/>
  <Override PartName="/xl/theme/themeOverride72.xml" ContentType="application/vnd.openxmlformats-officedocument.themeOverride+xml"/>
  <Override PartName="/xl/drawings/drawing10.xml" ContentType="application/vnd.openxmlformats-officedocument.drawing+xml"/>
  <Override PartName="/xl/comments11.xml" ContentType="application/vnd.openxmlformats-officedocument.spreadsheetml.comments+xml"/>
  <Override PartName="/xl/charts/chart121.xml" ContentType="application/vnd.openxmlformats-officedocument.drawingml.chart+xml"/>
  <Override PartName="/xl/theme/themeOverride73.xml" ContentType="application/vnd.openxmlformats-officedocument.themeOverride+xml"/>
  <Override PartName="/xl/charts/chart122.xml" ContentType="application/vnd.openxmlformats-officedocument.drawingml.chart+xml"/>
  <Override PartName="/xl/theme/themeOverride74.xml" ContentType="application/vnd.openxmlformats-officedocument.themeOverride+xml"/>
  <Override PartName="/xl/charts/chart123.xml" ContentType="application/vnd.openxmlformats-officedocument.drawingml.chart+xml"/>
  <Override PartName="/xl/theme/themeOverride75.xml" ContentType="application/vnd.openxmlformats-officedocument.themeOverride+xml"/>
  <Override PartName="/xl/charts/chart124.xml" ContentType="application/vnd.openxmlformats-officedocument.drawingml.chart+xml"/>
  <Override PartName="/xl/theme/themeOverride76.xml" ContentType="application/vnd.openxmlformats-officedocument.themeOverride+xml"/>
  <Override PartName="/xl/charts/chart125.xml" ContentType="application/vnd.openxmlformats-officedocument.drawingml.chart+xml"/>
  <Override PartName="/xl/theme/themeOverride77.xml" ContentType="application/vnd.openxmlformats-officedocument.themeOverride+xml"/>
  <Override PartName="/xl/charts/chart126.xml" ContentType="application/vnd.openxmlformats-officedocument.drawingml.chart+xml"/>
  <Override PartName="/xl/theme/themeOverride78.xml" ContentType="application/vnd.openxmlformats-officedocument.themeOverride+xml"/>
  <Override PartName="/xl/charts/chart127.xml" ContentType="application/vnd.openxmlformats-officedocument.drawingml.chart+xml"/>
  <Override PartName="/xl/theme/themeOverride79.xml" ContentType="application/vnd.openxmlformats-officedocument.themeOverride+xml"/>
  <Override PartName="/xl/charts/chart128.xml" ContentType="application/vnd.openxmlformats-officedocument.drawingml.chart+xml"/>
  <Override PartName="/xl/theme/themeOverride80.xml" ContentType="application/vnd.openxmlformats-officedocument.themeOverride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drawings/drawing11.xml" ContentType="application/vnd.openxmlformats-officedocument.drawing+xml"/>
  <Override PartName="/xl/comments12.xml" ContentType="application/vnd.openxmlformats-officedocument.spreadsheetml.comments+xml"/>
  <Override PartName="/xl/charts/chart131.xml" ContentType="application/vnd.openxmlformats-officedocument.drawingml.chart+xml"/>
  <Override PartName="/xl/theme/themeOverride81.xml" ContentType="application/vnd.openxmlformats-officedocument.themeOverride+xml"/>
  <Override PartName="/xl/charts/chart132.xml" ContentType="application/vnd.openxmlformats-officedocument.drawingml.chart+xml"/>
  <Override PartName="/xl/theme/themeOverride82.xml" ContentType="application/vnd.openxmlformats-officedocument.themeOverride+xml"/>
  <Override PartName="/xl/charts/chart133.xml" ContentType="application/vnd.openxmlformats-officedocument.drawingml.chart+xml"/>
  <Override PartName="/xl/theme/themeOverride83.xml" ContentType="application/vnd.openxmlformats-officedocument.themeOverride+xml"/>
  <Override PartName="/xl/charts/chart134.xml" ContentType="application/vnd.openxmlformats-officedocument.drawingml.chart+xml"/>
  <Override PartName="/xl/theme/themeOverride84.xml" ContentType="application/vnd.openxmlformats-officedocument.themeOverride+xml"/>
  <Override PartName="/xl/charts/chart135.xml" ContentType="application/vnd.openxmlformats-officedocument.drawingml.chart+xml"/>
  <Override PartName="/xl/theme/themeOverride85.xml" ContentType="application/vnd.openxmlformats-officedocument.themeOverride+xml"/>
  <Override PartName="/xl/charts/chart136.xml" ContentType="application/vnd.openxmlformats-officedocument.drawingml.chart+xml"/>
  <Override PartName="/xl/theme/themeOverride86.xml" ContentType="application/vnd.openxmlformats-officedocument.themeOverride+xml"/>
  <Override PartName="/xl/charts/chart137.xml" ContentType="application/vnd.openxmlformats-officedocument.drawingml.chart+xml"/>
  <Override PartName="/xl/theme/themeOverride87.xml" ContentType="application/vnd.openxmlformats-officedocument.themeOverride+xml"/>
  <Override PartName="/xl/charts/chart138.xml" ContentType="application/vnd.openxmlformats-officedocument.drawingml.chart+xml"/>
  <Override PartName="/xl/theme/themeOverride88.xml" ContentType="application/vnd.openxmlformats-officedocument.themeOverride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drawings/drawing12.xml" ContentType="application/vnd.openxmlformats-officedocument.drawing+xml"/>
  <Override PartName="/xl/charts/chart141.xml" ContentType="application/vnd.openxmlformats-officedocument.drawingml.chart+xml"/>
  <Override PartName="/xl/theme/themeOverride89.xml" ContentType="application/vnd.openxmlformats-officedocument.themeOverride+xml"/>
  <Override PartName="/xl/charts/chart142.xml" ContentType="application/vnd.openxmlformats-officedocument.drawingml.chart+xml"/>
  <Override PartName="/xl/theme/themeOverride90.xml" ContentType="application/vnd.openxmlformats-officedocument.themeOverride+xml"/>
  <Override PartName="/xl/charts/chart143.xml" ContentType="application/vnd.openxmlformats-officedocument.drawingml.chart+xml"/>
  <Override PartName="/xl/theme/themeOverride91.xml" ContentType="application/vnd.openxmlformats-officedocument.themeOverride+xml"/>
  <Override PartName="/xl/charts/chart144.xml" ContentType="application/vnd.openxmlformats-officedocument.drawingml.chart+xml"/>
  <Override PartName="/xl/theme/themeOverride92.xml" ContentType="application/vnd.openxmlformats-officedocument.themeOverride+xml"/>
  <Override PartName="/xl/charts/chart145.xml" ContentType="application/vnd.openxmlformats-officedocument.drawingml.chart+xml"/>
  <Override PartName="/xl/theme/themeOverride93.xml" ContentType="application/vnd.openxmlformats-officedocument.themeOverride+xml"/>
  <Override PartName="/xl/charts/chart146.xml" ContentType="application/vnd.openxmlformats-officedocument.drawingml.chart+xml"/>
  <Override PartName="/xl/theme/themeOverride94.xml" ContentType="application/vnd.openxmlformats-officedocument.themeOverride+xml"/>
  <Override PartName="/xl/charts/chart147.xml" ContentType="application/vnd.openxmlformats-officedocument.drawingml.chart+xml"/>
  <Override PartName="/xl/theme/themeOverride95.xml" ContentType="application/vnd.openxmlformats-officedocument.themeOverride+xml"/>
  <Override PartName="/xl/charts/chart148.xml" ContentType="application/vnd.openxmlformats-officedocument.drawingml.chart+xml"/>
  <Override PartName="/xl/theme/themeOverride96.xml" ContentType="application/vnd.openxmlformats-officedocument.themeOverride+xml"/>
  <Override PartName="/xl/charts/chart149.xml" ContentType="application/vnd.openxmlformats-officedocument.drawingml.chart+xml"/>
  <Override PartName="/xl/theme/themeOverride97.xml" ContentType="application/vnd.openxmlformats-officedocument.themeOverride+xml"/>
  <Override PartName="/xl/drawings/drawing13.xml" ContentType="application/vnd.openxmlformats-officedocument.drawing+xml"/>
  <Override PartName="/xl/charts/chart150.xml" ContentType="application/vnd.openxmlformats-officedocument.drawingml.chart+xml"/>
  <Override PartName="/xl/theme/themeOverride98.xml" ContentType="application/vnd.openxmlformats-officedocument.themeOverride+xml"/>
  <Override PartName="/xl/drawings/drawing14.xml" ContentType="application/vnd.openxmlformats-officedocument.drawing+xml"/>
  <Override PartName="/xl/charts/chart151.xml" ContentType="application/vnd.openxmlformats-officedocument.drawingml.chart+xml"/>
  <Override PartName="/xl/theme/themeOverride99.xml" ContentType="application/vnd.openxmlformats-officedocument.themeOverride+xml"/>
  <Override PartName="/xl/drawings/drawing15.xml" ContentType="application/vnd.openxmlformats-officedocument.drawing+xml"/>
  <Override PartName="/xl/charts/chart152.xml" ContentType="application/vnd.openxmlformats-officedocument.drawingml.chart+xml"/>
  <Override PartName="/xl/theme/themeOverride100.xml" ContentType="application/vnd.openxmlformats-officedocument.themeOverride+xml"/>
  <Override PartName="/xl/drawings/drawing16.xml" ContentType="application/vnd.openxmlformats-officedocument.drawing+xml"/>
  <Override PartName="/xl/comments13.xml" ContentType="application/vnd.openxmlformats-officedocument.spreadsheetml.comments+xml"/>
  <Override PartName="/xl/charts/chart153.xml" ContentType="application/vnd.openxmlformats-officedocument.drawingml.chart+xml"/>
  <Override PartName="/xl/theme/themeOverride101.xml" ContentType="application/vnd.openxmlformats-officedocument.themeOverride+xml"/>
  <Override PartName="/xl/charts/chart154.xml" ContentType="application/vnd.openxmlformats-officedocument.drawingml.chart+xml"/>
  <Override PartName="/xl/theme/themeOverride102.xml" ContentType="application/vnd.openxmlformats-officedocument.themeOverride+xml"/>
  <Override PartName="/xl/charts/chart15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Y:\cpa_report_arial\templates\"/>
    </mc:Choice>
  </mc:AlternateContent>
  <bookViews>
    <workbookView xWindow="0" yWindow="465" windowWidth="25605" windowHeight="15465" tabRatio="865"/>
  </bookViews>
  <sheets>
    <sheet name="Info" sheetId="1" r:id="rId1"/>
    <sheet name="Сводка" sheetId="44" r:id="rId2"/>
    <sheet name="Клики" sheetId="4" r:id="rId3"/>
    <sheet name="Конверсии" sheetId="29" r:id="rId4"/>
    <sheet name="Расходы" sheetId="32" r:id="rId5"/>
    <sheet name="CPC" sheetId="36" r:id="rId6"/>
    <sheet name="CPA" sheetId="34" r:id="rId7"/>
    <sheet name="CR" sheetId="35" r:id="rId8"/>
    <sheet name="Клики (типы)" sheetId="5" r:id="rId9"/>
    <sheet name="Конверсии (типы)" sheetId="31" r:id="rId10"/>
    <sheet name="Расходы (типы)" sheetId="33" r:id="rId11"/>
    <sheet name="CPA (типы)" sheetId="38" r:id="rId12"/>
    <sheet name="CR (типы)" sheetId="39" r:id="rId13"/>
    <sheet name="Конкуренты (сумма)" sheetId="7" r:id="rId14"/>
    <sheet name="Доля конверсий" sheetId="37" r:id="rId15"/>
    <sheet name="Доля конверсий (поиск)" sheetId="42" r:id="rId16"/>
    <sheet name="Доля конверсий (сети)" sheetId="43" r:id="rId17"/>
    <sheet name="Категории" sheetId="27" r:id="rId18"/>
  </sheets>
  <definedNames>
    <definedName name="_xlnm._FilterDatabase" localSheetId="6" hidden="1">CPA!$A$2:$N$18</definedName>
    <definedName name="Categories">OFFSET(Категории!$A$2,1,0,(101-COUNTBLANK(Категории!$A$3:$A$103)),1)</definedName>
    <definedName name="Category_Clicks">OFFSET(Категории!$B$2,1,0,(101-COUNTBLANK(Категории!$B$3:$B$103)),1)</definedName>
    <definedName name="Category_Cost">OFFSET(Категории!$D$2,1,0,(101-COUNTBLANK(Категории!$D$3:$D$103)),1)</definedName>
    <definedName name="Category_Target">OFFSET(Категории!$C$2,1,0,(101-COUNTBLANK(Категории!$C$3:$C$103)),1)</definedName>
    <definedName name="Clicks_Client">OFFSET(Клики!$C$3,1,0,(101-COUNTBLANK(Клики!$C$4:$C$104)),1)</definedName>
    <definedName name="Clicks_Client_Networks">OFFSET(Клики!$K$3,1,0,(101-COUNTBLANK(Клики!$K$4:$K$104)),1)</definedName>
    <definedName name="Clicks_Client_Search">OFFSET(Клики!$G$3,1,0,(101-COUNTBLANK(Клики!$G$4:$G$104)),1)</definedName>
    <definedName name="Clicks_Comp">OFFSET(Клики!$D$3,1,0,(101-COUNTBLANK(Клики!$D$4:$D$104)),1)</definedName>
    <definedName name="Clicks_Comp_Networks">OFFSET(Клики!$L$3,1,0,(101-COUNTBLANK(Клики!$L$4:$L$104)),1)</definedName>
    <definedName name="Clicks_Comp_Search">OFFSET(Клики!$H$3,1,0,(101-COUNTBLANK(Клики!$H$4:$H$104)),1)</definedName>
    <definedName name="Clicks_Max">OFFSET(Клики!$F$3,1,0,(101-COUNTBLANK(Клики!$F$4:$F$104)),1)</definedName>
    <definedName name="Clicks_Max_Networks">OFFSET(Клики!$N$3,1,0,(101-COUNTBLANK(Клики!$N$4:$N$104)),1)</definedName>
    <definedName name="Clicks_Max_Search">OFFSET(Клики!$J$3,1,0,(101-COUNTBLANK(Клики!$J$4:$J$104)),1)</definedName>
    <definedName name="Clicks_Min">OFFSET(Клики!$E$3,1,0,(101-COUNTBLANK(Клики!$E$4:$E$104)),1)</definedName>
    <definedName name="Clicks_Min_Networks">OFFSET(Клики!$M$3,1,0,(101-COUNTBLANK(Клики!$M$4:$M$104)),1)</definedName>
    <definedName name="Clicks_Min_Search">OFFSET(Клики!$I$3,1,0,(101-COUNTBLANK(Клики!$I$4:$I$104)),1)</definedName>
    <definedName name="Clicks_Periods">OFFSET(Клики!$B$3,1,0,(101-COUNTBLANK(Клики!$B$4:$B$104)),1)</definedName>
    <definedName name="Cost_Client">OFFSET(Расходы!$C$3,1,0,(101-COUNTBLANK(Расходы!$C$4:$C$104)),1)</definedName>
    <definedName name="Cost_Client_Networks">OFFSET(Расходы!$K$3,1,0,(101-COUNTBLANK(Расходы!$K$4:$K$104)),1)</definedName>
    <definedName name="Cost_Client_Search">OFFSET(Расходы!$G$3,1,0,(101-COUNTBLANK(Расходы!$G$4:$G$104)),1)</definedName>
    <definedName name="Cost_Comp">OFFSET(Расходы!$D$3,1,0,(101-COUNTBLANK(Расходы!$D$4:$D$104)),1)</definedName>
    <definedName name="Cost_Comp_Networks">OFFSET(Расходы!$L$3,1,0,(101-COUNTBLANK(Расходы!$L$4:$L$104)),1)</definedName>
    <definedName name="Cost_Comp_Search">OFFSET(Расходы!$H$3,1,0,(101-COUNTBLANK(Расходы!$H$4:$H$104)),1)</definedName>
    <definedName name="Cost_Max">OFFSET(Расходы!$F$3,1,0,(101-COUNTBLANK(Расходы!$F$4:$F$104)),1)</definedName>
    <definedName name="Cost_Max_Networks">OFFSET(Расходы!$N$3,1,0,(101-COUNTBLANK(Расходы!$N$4:$N$104)),1)</definedName>
    <definedName name="Cost_Max_Search">OFFSET(Расходы!$J$3,1,0,(101-COUNTBLANK(Расходы!$J$4:$J$104)),1)</definedName>
    <definedName name="Cost_Min">OFFSET(Расходы!$E$3,1,0,(101-COUNTBLANK(Расходы!$E$4:$E$104)),1)</definedName>
    <definedName name="Cost_Min_Networks">OFFSET(Расходы!$M$3,1,0,(101-COUNTBLANK(Расходы!$M$4:$M$104)),1)</definedName>
    <definedName name="Cost_Min_Search">OFFSET(Расходы!$I$3,1,0,(101-COUNTBLANK(Расходы!$I$4:$I$104)),1)</definedName>
    <definedName name="Cost_Periods">OFFSET(Расходы!$B$3,1,0,(101-COUNTBLANK(Расходы!$B$4:$B$104)),1)</definedName>
    <definedName name="CPA_Client">OFFSET(CPA!$C$3,1,0,(101-COUNTBLANK(CPA!$C$4:$C$104)),1)</definedName>
    <definedName name="CPA_Client_Networks">OFFSET(CPA!$K$3,1,0,(101-COUNTBLANK(CPA!$K$4:$K$104)),1)</definedName>
    <definedName name="CPA_Client_Search">OFFSET(CPA!$G$3,1,0,(101-COUNTBLANK(CPA!$G$4:$G$104)),1)</definedName>
    <definedName name="CPA_Comp">OFFSET(CPA!$D$3,1,0,(101-COUNTBLANK(CPA!$D$4:$D$104)),1)</definedName>
    <definedName name="CPA_Comp_Networks">OFFSET(CPA!$L$3,1,0,(101-COUNTBLANK(CPA!$L$4:$L$104)),1)</definedName>
    <definedName name="CPA_Comp_Search">OFFSET(CPA!$H$3,1,0,(101-COUNTBLANK(CPA!$H$4:$H$104)),1)</definedName>
    <definedName name="CPA_Max">OFFSET(CPA!$F$3,1,0,(101-COUNTBLANK(CPA!$F$4:$F$104)),1)</definedName>
    <definedName name="CPA_Max_Networks">OFFSET(CPA!$N$3,1,0,(101-COUNTBLANK(CPA!$N$4:$N$104)),1)</definedName>
    <definedName name="CPA_Max_Search">OFFSET(CPA!$J$3,1,0,(101-COUNTBLANK(CPA!$J$4:$J$104)),1)</definedName>
    <definedName name="CPA_Min">OFFSET(CPA!$E$3,1,0,(101-COUNTBLANK(CPA!$E$4:$E$104)),1)</definedName>
    <definedName name="CPA_Min_Networks">OFFSET(CPA!$M$3,1,0,(101-COUNTBLANK(CPA!$M$4:$M$104)),1)</definedName>
    <definedName name="CPA_Min_Search">OFFSET(CPA!$I$3,1,0,(101-COUNTBLANK(CPA!$I$4:$I$104)),1)</definedName>
    <definedName name="CPA_Periods">OFFSET(CPA!$B$3,1,0,(101-COUNTBLANK(CPA!$B$4:$B$104)),1)</definedName>
    <definedName name="CPC_Client">OFFSET(CPC!$C$3,1,0,(101-COUNTBLANK(CPC!$C$4:$C$104)),1)</definedName>
    <definedName name="CPC_Client_Networks">OFFSET(CPC!$K$3,1,0,(101-COUNTBLANK(CPC!$K$4:$K$104)),1)</definedName>
    <definedName name="CPC_Client_Search">OFFSET(CPC!$G$3,1,0,(101-COUNTBLANK(CPC!$G$4:$G$104)),1)</definedName>
    <definedName name="CPC_Comp">OFFSET(CPC!$D$3,1,0,(101-COUNTBLANK(CPC!$D$4:$D$104)),1)</definedName>
    <definedName name="CPC_Comp_Networks">OFFSET(CPC!$L$3,1,0,(101-COUNTBLANK(CPC!$L$4:$L$104)),1)</definedName>
    <definedName name="CPC_Comp_Search">OFFSET(CPC!$H$3,1,0,(101-COUNTBLANK(CPC!$H$4:$H$104)),1)</definedName>
    <definedName name="CPC_Max">OFFSET(CPC!$F$3,1,0,(101-COUNTBLANK(CPC!$F$4:$F$104)),1)</definedName>
    <definedName name="CPC_Max_Networks">OFFSET(CPC!$N$3,1,0,(101-COUNTBLANK(CPC!$N$4:$N$104)),1)</definedName>
    <definedName name="CPC_Max_Search">OFFSET(CPC!$J$3,1,0,(101-COUNTBLANK(CPC!$J$4:$J$104)),1)</definedName>
    <definedName name="CPC_Min">OFFSET(CPC!$E$3,1,0,(101-COUNTBLANK(CPC!$E$4:$E$104)),1)</definedName>
    <definedName name="CPC_Min_Networks">OFFSET(CPC!$M$3,1,0,(101-COUNTBLANK(CPC!$M$4:$M$104)),1)</definedName>
    <definedName name="CPC_Min_Search">OFFSET(CPC!$I$3,1,0,(101-COUNTBLANK(CPC!$I$4:$I$104)),1)</definedName>
    <definedName name="CPC_Periods">OFFSET(CPC!$B$3,1,0,(101-COUNTBLANK(CPC!$B$4:$B$104)),1)</definedName>
    <definedName name="CR_Client">OFFSET(CR!$C$3,1,0,(101-COUNTBLANK(CR!$C$4:$C$104)),1)</definedName>
    <definedName name="CR_Client_Networks">OFFSET(CR!$K$3,1,0,(101-COUNTBLANK(CR!$K$4:$K$104)),1)</definedName>
    <definedName name="CR_Client_Search">OFFSET(CR!$G$3,1,0,(101-COUNTBLANK(CR!$G$4:$G$104)),1)</definedName>
    <definedName name="CR_Comp">OFFSET(CR!$D$3,1,0,(101-COUNTBLANK(CR!$D$4:$D$104)),1)</definedName>
    <definedName name="CR_Comp_Networks">OFFSET(CR!$L$3,1,0,(101-COUNTBLANK(CR!$L$4:$L$104)),1)</definedName>
    <definedName name="CR_Comp_Search">OFFSET(CR!$H$3,1,0,(101-COUNTBLANK(CR!$H$4:$H$104)),1)</definedName>
    <definedName name="CR_Max">OFFSET(CR!$F$3,1,0,(101-COUNTBLANK(CR!$F$4:$F$104)),1)</definedName>
    <definedName name="CR_Max_Networks">OFFSET(CR!$N$3,1,0,(101-COUNTBLANK(CR!$N$4:$N$104)),1)</definedName>
    <definedName name="CR_Max_Search">OFFSET(CR!$J$3,1,0,(101-COUNTBLANK(CR!$J$4:$J$104)),1)</definedName>
    <definedName name="CR_Min">OFFSET(CR!$E$3,1,0,(101-COUNTBLANK(CR!$E$4:$E$104)),1)</definedName>
    <definedName name="CR_Min_Networks">OFFSET(CR!$M$3,1,0,(101-COUNTBLANK(CR!$M$4:$M$104)),1)</definedName>
    <definedName name="CR_Min_Search">OFFSET(CR!$I$3,1,0,(101-COUNTBLANK(CR!$I$4:$I$104)),1)</definedName>
    <definedName name="CR_Periods">OFFSET(CR!$B$3,1,0,(101-COUNTBLANK(CR!$B$4:$B$104)),1)</definedName>
    <definedName name="Period1_Clients">OFFSET('Конкуренты (сумма)'!$A$3,1,0,(101-COUNTBLANK('Конкуренты (сумма)'!$A$4:$A$104)),1)</definedName>
    <definedName name="Period1_Clients_Networks">OFFSET('Конкуренты (сумма)'!$G$3,1,0,(101-COUNTBLANK('Конкуренты (сумма)'!$G$4:$G$104)),1)</definedName>
    <definedName name="Period1_Clients_Search">OFFSET('Конкуренты (сумма)'!$D$3,1,0,(101-COUNTBLANK('Конкуренты (сумма)'!$D$4:$D$104)),1)</definedName>
    <definedName name="Period1_Target">OFFSET('Конкуренты (сумма)'!$B$3,1,0,(101-COUNTBLANK('Конкуренты (сумма)'!$B$4:$B$104)),1)</definedName>
    <definedName name="Period1_Target_Networks">OFFSET('Конкуренты (сумма)'!$H$3,1,0,(101-COUNTBLANK('Конкуренты (сумма)'!$H$4:$H$104)),1)</definedName>
    <definedName name="Period1_Target_Search">OFFSET('Конкуренты (сумма)'!$E$3,1,0,(101-COUNTBLANK('Конкуренты (сумма)'!$E$4:$E$104)),1)</definedName>
    <definedName name="Period2_Clients">OFFSET('Конкуренты (сумма)'!$L$3,1,0,(101-COUNTBLANK('Конкуренты (сумма)'!$L$4:$L$104)),1)</definedName>
    <definedName name="Period2_Clients_Networks">OFFSET('Конкуренты (сумма)'!$Z$3,1,0,(101-COUNTBLANK('Конкуренты (сумма)'!$Z$4:$Z$104)),1)</definedName>
    <definedName name="Period2_Clients_Search">OFFSET('Конкуренты (сумма)'!$S$3,1,0,(101-COUNTBLANK('Конкуренты (сумма)'!$S$4:$S$104)),1)</definedName>
    <definedName name="Period2_Comp_CPA">OFFSET('Конкуренты (сумма)'!$P$4,1,0,(101-COUNTBLANK('Конкуренты (сумма)'!$P$5:$P$105)),1)</definedName>
    <definedName name="Period2_Comp_CPA_Networks">OFFSET('Конкуренты (сумма)'!$AD$4,1,0,(101-COUNTBLANK('Конкуренты (сумма)'!$AD$5:$AD$105)),1)</definedName>
    <definedName name="Period2_Comp_CPA_Search">OFFSET('Конкуренты (сумма)'!$W$4,1,0,(101-COUNTBLANK('Конкуренты (сумма)'!$W$5:$W$105)),1)</definedName>
    <definedName name="Period2_Comp_CR">OFFSET('Конкуренты (сумма)'!$Q$4,1,0,(101-COUNTBLANK('Конкуренты (сумма)'!$Q$5:$Q$105)),1)</definedName>
    <definedName name="Period2_Comp_CR_Networks">OFFSET('Конкуренты (сумма)'!$AE$4,1,0,(101-COUNTBLANK('Конкуренты (сумма)'!$AE$5:$AE$105)),1)</definedName>
    <definedName name="Period2_Comp_CR_Search">OFFSET('Конкуренты (сумма)'!$X$4,1,0,(101-COUNTBLANK('Конкуренты (сумма)'!$X$5:$X$105)),1)</definedName>
    <definedName name="Period2_Comp_Target">OFFSET('Конкуренты (сумма)'!$N$4,1,0,(101-COUNTBLANK('Конкуренты (сумма)'!$N$5:$N$105)),1)</definedName>
    <definedName name="Period2_Comp_Target_Networks">OFFSET('Конкуренты (сумма)'!$AB$4,1,0,(101-COUNTBLANK('Конкуренты (сумма)'!$AB$5:$AB$105)),1)</definedName>
    <definedName name="Period2_Comp_Target_Search">OFFSET('Конкуренты (сумма)'!$U$4,1,0,(101-COUNTBLANK('Конкуренты (сумма)'!$U$5:$U$105)),1)</definedName>
    <definedName name="Period2_Competitors">OFFSET('Конкуренты (сумма)'!$L$4,1,0,(101-COUNTBLANK('Конкуренты (сумма)'!$L$5:$L$105)),1)</definedName>
    <definedName name="Period2_Target">OFFSET('Конкуренты (сумма)'!$N$3,1,0,(101-COUNTBLANK('Конкуренты (сумма)'!$N$4:$N$104)),1)</definedName>
    <definedName name="Period2_Target_Networks">OFFSET('Конкуренты (сумма)'!$AB$3,1,0,(101-COUNTBLANK('Конкуренты (сумма)'!$AB$4:$AB$104)),1)</definedName>
    <definedName name="Period2_Target_Search">OFFSET('Конкуренты (сумма)'!$U$3,1,0,(101-COUNTBLANK('Конкуренты (сумма)'!$U$4:$U$104)),1)</definedName>
    <definedName name="Target_Client">OFFSET(Конверсии!$C$3,1,0,(101-COUNTBLANK(Конверсии!$C$4:$C$104)),1)</definedName>
    <definedName name="Target_Client_Networks">OFFSET(Конверсии!$K$3,1,0,(101-COUNTBLANK(Конверсии!$K$4:$K$104)),1)</definedName>
    <definedName name="Target_Client_Search">OFFSET(Конверсии!$G$3,1,0,(101-COUNTBLANK(Конверсии!$G$4:$G$104)),1)</definedName>
    <definedName name="Target_Comp">OFFSET(Конверсии!$D$3,1,0,(101-COUNTBLANK(Конверсии!$D$4:$D$104)),1)</definedName>
    <definedName name="Target_Comp_Networks">OFFSET(Конверсии!$L$3,1,0,(101-COUNTBLANK(Конверсии!$L$4:$L$104)),1)</definedName>
    <definedName name="Target_Comp_Search">OFFSET(Конверсии!$H$3,1,0,(101-COUNTBLANK(Конверсии!$H$4:$H$104)),1)</definedName>
    <definedName name="Target_Max">OFFSET(Конверсии!$F$3,1,0,(101-COUNTBLANK(Конверсии!$F$4:$F$104)),1)</definedName>
    <definedName name="Target_Max_Networks">OFFSET(Конверсии!$N$3,1,0,(101-COUNTBLANK(Конверсии!$N$4:$N$104)),1)</definedName>
    <definedName name="Target_Max_Search">OFFSET(Конверсии!$J$3,1,0,(101-COUNTBLANK(Конверсии!$J$4:$J$104)),1)</definedName>
    <definedName name="Target_Min">OFFSET(Конверсии!$E$3,1,0,(101-COUNTBLANK(Конверсии!$E$4:$E$104)),1)</definedName>
    <definedName name="Target_Min_Networks">OFFSET(Конверсии!$M$3,1,0,(101-COUNTBLANK(Конверсии!$M$4:$M$104)),1)</definedName>
    <definedName name="Target_Min_Search">OFFSET(Конверсии!$I$3,1,0,(101-COUNTBLANK(Конверсии!$I$4:$I$104)),1)</definedName>
    <definedName name="Target_Periods">OFFSET(Конверсии!$B$3,1,0,(101-COUNTBLANK(Конверсии!$B$4:$B$104)),1)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4" i="35" l="1"/>
  <c r="AA34" i="35"/>
  <c r="S34" i="35"/>
  <c r="Z34" i="35"/>
  <c r="Y34" i="35"/>
  <c r="T33" i="35"/>
  <c r="AA33" i="35"/>
  <c r="S33" i="35"/>
  <c r="Z33" i="35"/>
  <c r="Y33" i="35"/>
  <c r="AA32" i="35"/>
  <c r="S32" i="35"/>
  <c r="Z32" i="35"/>
  <c r="T29" i="35"/>
  <c r="AA29" i="35"/>
  <c r="S29" i="35"/>
  <c r="Z29" i="35"/>
  <c r="R29" i="35"/>
  <c r="Y29" i="35"/>
  <c r="T28" i="35"/>
  <c r="AA28" i="35"/>
  <c r="S28" i="35"/>
  <c r="Z28" i="35"/>
  <c r="R28" i="35"/>
  <c r="Y28" i="35"/>
  <c r="AA27" i="35"/>
  <c r="S27" i="35"/>
  <c r="Z27" i="35"/>
  <c r="T22" i="35"/>
  <c r="AA22" i="35"/>
  <c r="S22" i="35"/>
  <c r="Z22" i="35"/>
  <c r="Y22" i="35"/>
  <c r="T21" i="35"/>
  <c r="AA21" i="35"/>
  <c r="S21" i="35"/>
  <c r="Z21" i="35"/>
  <c r="Y21" i="35"/>
  <c r="AA20" i="35"/>
  <c r="S20" i="35"/>
  <c r="Z20" i="35"/>
  <c r="T17" i="35"/>
  <c r="AA17" i="35"/>
  <c r="S17" i="35"/>
  <c r="Z17" i="35"/>
  <c r="R17" i="35"/>
  <c r="Y17" i="35"/>
  <c r="T16" i="35"/>
  <c r="AA16" i="35"/>
  <c r="S16" i="35"/>
  <c r="Z16" i="35"/>
  <c r="R16" i="35"/>
  <c r="Y16" i="35"/>
  <c r="AA15" i="35"/>
  <c r="S15" i="35"/>
  <c r="Z15" i="35"/>
  <c r="T10" i="35"/>
  <c r="AA10" i="35"/>
  <c r="S10" i="35"/>
  <c r="Z10" i="35"/>
  <c r="Y10" i="35"/>
  <c r="T9" i="35"/>
  <c r="AA9" i="35"/>
  <c r="S9" i="35"/>
  <c r="Z9" i="35"/>
  <c r="Y9" i="35"/>
  <c r="AA8" i="35"/>
  <c r="S8" i="35"/>
  <c r="Z8" i="35"/>
  <c r="T5" i="35"/>
  <c r="AA5" i="35"/>
  <c r="S5" i="35"/>
  <c r="Z5" i="35"/>
  <c r="R5" i="35"/>
  <c r="Y5" i="35"/>
  <c r="T4" i="35"/>
  <c r="AA4" i="35"/>
  <c r="S4" i="35"/>
  <c r="Z4" i="35"/>
  <c r="R4" i="35"/>
  <c r="Y4" i="35"/>
  <c r="AA3" i="35"/>
  <c r="S3" i="35"/>
  <c r="Z3" i="35"/>
  <c r="N14" i="39"/>
  <c r="N56" i="39"/>
  <c r="M14" i="39"/>
  <c r="M56" i="39"/>
  <c r="L56" i="39"/>
  <c r="N13" i="39"/>
  <c r="N55" i="39"/>
  <c r="M13" i="39"/>
  <c r="M55" i="39"/>
  <c r="L55" i="39"/>
  <c r="D13" i="39"/>
  <c r="D55" i="39"/>
  <c r="C13" i="39"/>
  <c r="C55" i="39"/>
  <c r="B55" i="39"/>
  <c r="N12" i="39"/>
  <c r="N54" i="39"/>
  <c r="M12" i="39"/>
  <c r="M54" i="39"/>
  <c r="L54" i="39"/>
  <c r="D12" i="39"/>
  <c r="D54" i="39"/>
  <c r="C12" i="39"/>
  <c r="C54" i="39"/>
  <c r="B54" i="39"/>
  <c r="N11" i="39"/>
  <c r="N53" i="39"/>
  <c r="M11" i="39"/>
  <c r="M53" i="39"/>
  <c r="L53" i="39"/>
  <c r="D11" i="39"/>
  <c r="D53" i="39"/>
  <c r="C11" i="39"/>
  <c r="C53" i="39"/>
  <c r="B53" i="39"/>
  <c r="N10" i="39"/>
  <c r="N52" i="39"/>
  <c r="M10" i="39"/>
  <c r="M52" i="39"/>
  <c r="L52" i="39"/>
  <c r="D10" i="39"/>
  <c r="D52" i="39"/>
  <c r="C10" i="39"/>
  <c r="C52" i="39"/>
  <c r="B52" i="39"/>
  <c r="N9" i="39"/>
  <c r="N51" i="39"/>
  <c r="M9" i="39"/>
  <c r="M51" i="39"/>
  <c r="L51" i="39"/>
  <c r="D9" i="39"/>
  <c r="D51" i="39"/>
  <c r="C9" i="39"/>
  <c r="C51" i="39"/>
  <c r="B51" i="39"/>
  <c r="N50" i="39"/>
  <c r="M8" i="39"/>
  <c r="M50" i="39"/>
  <c r="L50" i="39"/>
  <c r="D50" i="39"/>
  <c r="C8" i="39"/>
  <c r="C50" i="39"/>
  <c r="B50" i="39"/>
  <c r="D4" i="39"/>
  <c r="H4" i="39"/>
  <c r="C4" i="39"/>
  <c r="G4" i="39"/>
  <c r="F4" i="39"/>
  <c r="D3" i="39"/>
  <c r="H3" i="39"/>
  <c r="C3" i="39"/>
  <c r="G3" i="39"/>
  <c r="F3" i="39"/>
  <c r="H2" i="39"/>
  <c r="G2" i="39"/>
  <c r="N14" i="38"/>
  <c r="N56" i="38"/>
  <c r="M14" i="38"/>
  <c r="M56" i="38"/>
  <c r="L56" i="38"/>
  <c r="N13" i="38"/>
  <c r="N55" i="38"/>
  <c r="M13" i="38"/>
  <c r="M55" i="38"/>
  <c r="L55" i="38"/>
  <c r="D13" i="38"/>
  <c r="D55" i="38"/>
  <c r="C13" i="38"/>
  <c r="C55" i="38"/>
  <c r="B55" i="38"/>
  <c r="N12" i="38"/>
  <c r="N54" i="38"/>
  <c r="M12" i="38"/>
  <c r="M54" i="38"/>
  <c r="L54" i="38"/>
  <c r="D12" i="38"/>
  <c r="D54" i="38"/>
  <c r="C12" i="38"/>
  <c r="C54" i="38"/>
  <c r="B54" i="38"/>
  <c r="N11" i="38"/>
  <c r="N53" i="38"/>
  <c r="M11" i="38"/>
  <c r="M53" i="38"/>
  <c r="L53" i="38"/>
  <c r="D11" i="38"/>
  <c r="D53" i="38"/>
  <c r="C11" i="38"/>
  <c r="C53" i="38"/>
  <c r="B53" i="38"/>
  <c r="N10" i="38"/>
  <c r="N52" i="38"/>
  <c r="M10" i="38"/>
  <c r="M52" i="38"/>
  <c r="L52" i="38"/>
  <c r="D10" i="38"/>
  <c r="D52" i="38"/>
  <c r="C10" i="38"/>
  <c r="C52" i="38"/>
  <c r="B52" i="38"/>
  <c r="N9" i="38"/>
  <c r="N51" i="38"/>
  <c r="M9" i="38"/>
  <c r="M51" i="38"/>
  <c r="L51" i="38"/>
  <c r="D9" i="38"/>
  <c r="D51" i="38"/>
  <c r="C9" i="38"/>
  <c r="C51" i="38"/>
  <c r="B51" i="38"/>
  <c r="N50" i="38"/>
  <c r="M8" i="38"/>
  <c r="M50" i="38"/>
  <c r="L50" i="38"/>
  <c r="D50" i="38"/>
  <c r="C8" i="38"/>
  <c r="C50" i="38"/>
  <c r="B50" i="38"/>
  <c r="D4" i="38"/>
  <c r="H4" i="38"/>
  <c r="C4" i="38"/>
  <c r="G4" i="38"/>
  <c r="F4" i="38"/>
  <c r="D3" i="38"/>
  <c r="H3" i="38"/>
  <c r="C3" i="38"/>
  <c r="G3" i="38"/>
  <c r="F3" i="38"/>
  <c r="H2" i="38"/>
  <c r="G2" i="38"/>
  <c r="T34" i="34"/>
  <c r="AA34" i="34"/>
  <c r="S34" i="34"/>
  <c r="Z34" i="34"/>
  <c r="Y34" i="34"/>
  <c r="T33" i="34"/>
  <c r="AA33" i="34"/>
  <c r="S33" i="34"/>
  <c r="Z33" i="34"/>
  <c r="Y33" i="34"/>
  <c r="AA32" i="34"/>
  <c r="S32" i="34"/>
  <c r="Z32" i="34"/>
  <c r="T29" i="34"/>
  <c r="AA29" i="34"/>
  <c r="S29" i="34"/>
  <c r="Z29" i="34"/>
  <c r="R29" i="34"/>
  <c r="Y29" i="34"/>
  <c r="T28" i="34"/>
  <c r="AA28" i="34"/>
  <c r="S28" i="34"/>
  <c r="Z28" i="34"/>
  <c r="R28" i="34"/>
  <c r="Y28" i="34"/>
  <c r="AA27" i="34"/>
  <c r="S27" i="34"/>
  <c r="Z27" i="34"/>
  <c r="T22" i="34"/>
  <c r="AA22" i="34"/>
  <c r="S22" i="34"/>
  <c r="Z22" i="34"/>
  <c r="Y22" i="34"/>
  <c r="T21" i="34"/>
  <c r="AA21" i="34"/>
  <c r="S21" i="34"/>
  <c r="Z21" i="34"/>
  <c r="Y21" i="34"/>
  <c r="AA20" i="34"/>
  <c r="S20" i="34"/>
  <c r="Z20" i="34"/>
  <c r="T17" i="34"/>
  <c r="AA17" i="34"/>
  <c r="S17" i="34"/>
  <c r="Z17" i="34"/>
  <c r="R17" i="34"/>
  <c r="Y17" i="34"/>
  <c r="T16" i="34"/>
  <c r="AA16" i="34"/>
  <c r="S16" i="34"/>
  <c r="Z16" i="34"/>
  <c r="R16" i="34"/>
  <c r="Y16" i="34"/>
  <c r="AA15" i="34"/>
  <c r="S15" i="34"/>
  <c r="Z15" i="34"/>
  <c r="T10" i="34"/>
  <c r="AA10" i="34"/>
  <c r="S10" i="34"/>
  <c r="Z10" i="34"/>
  <c r="Y10" i="34"/>
  <c r="T9" i="34"/>
  <c r="AA9" i="34"/>
  <c r="S9" i="34"/>
  <c r="Z9" i="34"/>
  <c r="Y9" i="34"/>
  <c r="AA8" i="34"/>
  <c r="S8" i="34"/>
  <c r="Z8" i="34"/>
  <c r="T5" i="34"/>
  <c r="AA5" i="34"/>
  <c r="S5" i="34"/>
  <c r="Z5" i="34"/>
  <c r="R5" i="34"/>
  <c r="Y5" i="34"/>
  <c r="T4" i="34"/>
  <c r="AA4" i="34"/>
  <c r="S4" i="34"/>
  <c r="Z4" i="34"/>
  <c r="R4" i="34"/>
  <c r="Y4" i="34"/>
  <c r="AA3" i="34"/>
  <c r="S3" i="34"/>
  <c r="Z3" i="34"/>
  <c r="AE25" i="7"/>
  <c r="AD25" i="7"/>
  <c r="AE24" i="7"/>
  <c r="AD24" i="7"/>
  <c r="AC24" i="7"/>
  <c r="AE23" i="7"/>
  <c r="AD23" i="7"/>
  <c r="AC23" i="7"/>
  <c r="AE22" i="7"/>
  <c r="AD22" i="7"/>
  <c r="AC22" i="7"/>
  <c r="AE21" i="7"/>
  <c r="AD21" i="7"/>
  <c r="AC21" i="7"/>
  <c r="AE20" i="7"/>
  <c r="AD20" i="7"/>
  <c r="AC20" i="7"/>
  <c r="AE19" i="7"/>
  <c r="AD19" i="7"/>
  <c r="AC19" i="7"/>
  <c r="AE18" i="7"/>
  <c r="AD18" i="7"/>
  <c r="AC18" i="7"/>
  <c r="AE17" i="7"/>
  <c r="AD17" i="7"/>
  <c r="AC17" i="7"/>
  <c r="AE16" i="7"/>
  <c r="AD16" i="7"/>
  <c r="AC16" i="7"/>
  <c r="AE15" i="7"/>
  <c r="AD15" i="7"/>
  <c r="AC15" i="7"/>
  <c r="X25" i="7"/>
  <c r="W25" i="7"/>
  <c r="X24" i="7"/>
  <c r="W24" i="7"/>
  <c r="V24" i="7"/>
  <c r="X23" i="7"/>
  <c r="W23" i="7"/>
  <c r="V23" i="7"/>
  <c r="X22" i="7"/>
  <c r="W22" i="7"/>
  <c r="V22" i="7"/>
  <c r="X21" i="7"/>
  <c r="W21" i="7"/>
  <c r="V21" i="7"/>
  <c r="X20" i="7"/>
  <c r="W20" i="7"/>
  <c r="V20" i="7"/>
  <c r="X19" i="7"/>
  <c r="W19" i="7"/>
  <c r="V19" i="7"/>
  <c r="X18" i="7"/>
  <c r="W18" i="7"/>
  <c r="V18" i="7"/>
  <c r="X17" i="7"/>
  <c r="W17" i="7"/>
  <c r="V17" i="7"/>
  <c r="X16" i="7"/>
  <c r="W16" i="7"/>
  <c r="V16" i="7"/>
  <c r="X15" i="7"/>
  <c r="W15" i="7"/>
  <c r="V15" i="7"/>
  <c r="P25" i="7"/>
  <c r="Q25" i="7"/>
  <c r="O15" i="7"/>
  <c r="P15" i="7"/>
  <c r="Q15" i="7"/>
  <c r="O16" i="7"/>
  <c r="P16" i="7"/>
  <c r="Q16" i="7"/>
  <c r="O17" i="7"/>
  <c r="P17" i="7"/>
  <c r="Q17" i="7"/>
  <c r="O18" i="7"/>
  <c r="P18" i="7"/>
  <c r="Q18" i="7"/>
  <c r="O19" i="7"/>
  <c r="P19" i="7"/>
  <c r="Q19" i="7"/>
  <c r="O20" i="7"/>
  <c r="P20" i="7"/>
  <c r="Q20" i="7"/>
  <c r="O21" i="7"/>
  <c r="P21" i="7"/>
  <c r="Q21" i="7"/>
  <c r="O22" i="7"/>
  <c r="P22" i="7"/>
  <c r="Q22" i="7"/>
  <c r="O23" i="7"/>
  <c r="P23" i="7"/>
  <c r="Q23" i="7"/>
  <c r="O24" i="7"/>
  <c r="P24" i="7"/>
  <c r="Q24" i="7"/>
  <c r="D17" i="43"/>
  <c r="C17" i="43"/>
  <c r="D16" i="43"/>
  <c r="C16" i="43"/>
  <c r="D15" i="43"/>
  <c r="C15" i="43"/>
  <c r="D14" i="43"/>
  <c r="C14" i="43"/>
  <c r="D13" i="43"/>
  <c r="C13" i="43"/>
  <c r="D12" i="43"/>
  <c r="C12" i="43"/>
  <c r="D11" i="43"/>
  <c r="C11" i="43"/>
  <c r="D10" i="43"/>
  <c r="C10" i="43"/>
  <c r="D9" i="43"/>
  <c r="C9" i="43"/>
  <c r="D8" i="43"/>
  <c r="C8" i="43"/>
  <c r="D7" i="43"/>
  <c r="C7" i="43"/>
  <c r="D6" i="43"/>
  <c r="C6" i="43"/>
  <c r="D5" i="43"/>
  <c r="C5" i="43"/>
  <c r="D4" i="43"/>
  <c r="C4" i="43"/>
  <c r="D3" i="43"/>
  <c r="C3" i="43"/>
  <c r="C2" i="43"/>
  <c r="C3" i="27"/>
  <c r="C4" i="27"/>
  <c r="C5" i="27"/>
  <c r="C6" i="27"/>
  <c r="C7" i="27"/>
  <c r="C8" i="27"/>
  <c r="C9" i="27"/>
  <c r="C10" i="27"/>
  <c r="D10" i="27"/>
  <c r="B10" i="27"/>
  <c r="D9" i="27"/>
  <c r="B9" i="27"/>
  <c r="D8" i="27"/>
  <c r="B8" i="27"/>
  <c r="D7" i="27"/>
  <c r="B7" i="27"/>
  <c r="D6" i="27"/>
  <c r="B6" i="27"/>
  <c r="D5" i="27"/>
  <c r="B5" i="27"/>
  <c r="D4" i="27"/>
  <c r="B4" i="27"/>
  <c r="D3" i="27"/>
  <c r="B3" i="27"/>
  <c r="C5" i="44"/>
  <c r="D5" i="44"/>
  <c r="E5" i="44"/>
  <c r="F5" i="44"/>
  <c r="G5" i="44"/>
  <c r="H5" i="44"/>
  <c r="C6" i="44"/>
  <c r="D6" i="44"/>
  <c r="E6" i="44"/>
  <c r="F6" i="44"/>
  <c r="G6" i="44"/>
  <c r="H6" i="44"/>
  <c r="C7" i="44"/>
  <c r="D7" i="44"/>
  <c r="E7" i="44"/>
  <c r="F7" i="44"/>
  <c r="G7" i="44"/>
  <c r="H7" i="44"/>
  <c r="C8" i="44"/>
  <c r="D8" i="44"/>
  <c r="E8" i="44"/>
  <c r="F8" i="44"/>
  <c r="G8" i="44"/>
  <c r="H8" i="44"/>
  <c r="C9" i="44"/>
  <c r="D9" i="44"/>
  <c r="E9" i="44"/>
  <c r="F9" i="44"/>
  <c r="G9" i="44"/>
  <c r="H9" i="44"/>
  <c r="C10" i="44"/>
  <c r="D10" i="44"/>
  <c r="E10" i="44"/>
  <c r="F10" i="44"/>
  <c r="G10" i="44"/>
  <c r="H10" i="44"/>
  <c r="C11" i="44"/>
  <c r="D11" i="44"/>
  <c r="E11" i="44"/>
  <c r="F11" i="44"/>
  <c r="G11" i="44"/>
  <c r="H11" i="44"/>
  <c r="D4" i="44"/>
  <c r="E4" i="44"/>
  <c r="F4" i="44"/>
  <c r="G4" i="44"/>
  <c r="H4" i="44"/>
  <c r="C4" i="44"/>
  <c r="D17" i="42"/>
  <c r="C17" i="42"/>
  <c r="D16" i="42"/>
  <c r="C16" i="42"/>
  <c r="D15" i="42"/>
  <c r="C15" i="42"/>
  <c r="D14" i="42"/>
  <c r="C14" i="42"/>
  <c r="D13" i="42"/>
  <c r="C13" i="42"/>
  <c r="D12" i="42"/>
  <c r="C12" i="42"/>
  <c r="D11" i="42"/>
  <c r="C11" i="42"/>
  <c r="D10" i="42"/>
  <c r="C10" i="42"/>
  <c r="D9" i="42"/>
  <c r="C9" i="42"/>
  <c r="D8" i="42"/>
  <c r="C8" i="42"/>
  <c r="D7" i="42"/>
  <c r="C7" i="42"/>
  <c r="D6" i="42"/>
  <c r="C6" i="42"/>
  <c r="D5" i="42"/>
  <c r="C5" i="42"/>
  <c r="D4" i="42"/>
  <c r="C4" i="42"/>
  <c r="D3" i="42"/>
  <c r="C3" i="42"/>
  <c r="C2" i="42"/>
  <c r="D3" i="37"/>
  <c r="D4" i="37"/>
  <c r="D5" i="37"/>
  <c r="D6" i="37"/>
  <c r="D7" i="37"/>
  <c r="D8" i="37"/>
  <c r="D9" i="37"/>
  <c r="D10" i="37"/>
  <c r="D11" i="37"/>
  <c r="D12" i="37"/>
  <c r="D13" i="37"/>
  <c r="D14" i="37"/>
  <c r="D15" i="37"/>
  <c r="D16" i="37"/>
  <c r="D17" i="37"/>
  <c r="U28" i="35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4" i="7"/>
  <c r="AB25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4" i="7"/>
  <c r="U25" i="7"/>
  <c r="N5" i="7"/>
  <c r="N4" i="7"/>
  <c r="H5" i="7"/>
  <c r="H4" i="7"/>
  <c r="E5" i="7"/>
  <c r="E4" i="7"/>
  <c r="B5" i="7"/>
  <c r="B4" i="7"/>
  <c r="AE14" i="7"/>
  <c r="AD14" i="7"/>
  <c r="AC14" i="7"/>
  <c r="AA14" i="7"/>
  <c r="AA15" i="7"/>
  <c r="AA16" i="7"/>
  <c r="AA17" i="7"/>
  <c r="AA18" i="7"/>
  <c r="AA19" i="7"/>
  <c r="AA20" i="7"/>
  <c r="AA21" i="7"/>
  <c r="AA22" i="7"/>
  <c r="AA23" i="7"/>
  <c r="AA24" i="7"/>
  <c r="AE13" i="7"/>
  <c r="AD13" i="7"/>
  <c r="AC13" i="7"/>
  <c r="AA13" i="7"/>
  <c r="AE12" i="7"/>
  <c r="AD12" i="7"/>
  <c r="AC12" i="7"/>
  <c r="AA12" i="7"/>
  <c r="AE11" i="7"/>
  <c r="AD11" i="7"/>
  <c r="AC11" i="7"/>
  <c r="AA11" i="7"/>
  <c r="AE10" i="7"/>
  <c r="AD10" i="7"/>
  <c r="AC10" i="7"/>
  <c r="AA10" i="7"/>
  <c r="AE9" i="7"/>
  <c r="AD9" i="7"/>
  <c r="AC9" i="7"/>
  <c r="AA9" i="7"/>
  <c r="AE8" i="7"/>
  <c r="AD8" i="7"/>
  <c r="AC8" i="7"/>
  <c r="AA8" i="7"/>
  <c r="AE7" i="7"/>
  <c r="AD7" i="7"/>
  <c r="AC7" i="7"/>
  <c r="AA7" i="7"/>
  <c r="AE6" i="7"/>
  <c r="AD6" i="7"/>
  <c r="AC6" i="7"/>
  <c r="AA6" i="7"/>
  <c r="AE5" i="7"/>
  <c r="AD5" i="7"/>
  <c r="AC5" i="7"/>
  <c r="AA5" i="7"/>
  <c r="AE4" i="7"/>
  <c r="AD4" i="7"/>
  <c r="AC4" i="7"/>
  <c r="AC25" i="7"/>
  <c r="AA4" i="7"/>
  <c r="AA25" i="7"/>
  <c r="X14" i="7"/>
  <c r="W14" i="7"/>
  <c r="V14" i="7"/>
  <c r="T14" i="7"/>
  <c r="T15" i="7"/>
  <c r="T16" i="7"/>
  <c r="T17" i="7"/>
  <c r="T18" i="7"/>
  <c r="T19" i="7"/>
  <c r="T20" i="7"/>
  <c r="T21" i="7"/>
  <c r="T22" i="7"/>
  <c r="T23" i="7"/>
  <c r="T24" i="7"/>
  <c r="X13" i="7"/>
  <c r="W13" i="7"/>
  <c r="V13" i="7"/>
  <c r="T13" i="7"/>
  <c r="X12" i="7"/>
  <c r="W12" i="7"/>
  <c r="V12" i="7"/>
  <c r="T12" i="7"/>
  <c r="X11" i="7"/>
  <c r="W11" i="7"/>
  <c r="V11" i="7"/>
  <c r="T11" i="7"/>
  <c r="X10" i="7"/>
  <c r="W10" i="7"/>
  <c r="V10" i="7"/>
  <c r="T10" i="7"/>
  <c r="X9" i="7"/>
  <c r="W9" i="7"/>
  <c r="V9" i="7"/>
  <c r="T9" i="7"/>
  <c r="X8" i="7"/>
  <c r="W8" i="7"/>
  <c r="V8" i="7"/>
  <c r="T8" i="7"/>
  <c r="X7" i="7"/>
  <c r="W7" i="7"/>
  <c r="V7" i="7"/>
  <c r="T7" i="7"/>
  <c r="X6" i="7"/>
  <c r="W6" i="7"/>
  <c r="V6" i="7"/>
  <c r="T6" i="7"/>
  <c r="X5" i="7"/>
  <c r="W5" i="7"/>
  <c r="V5" i="7"/>
  <c r="T5" i="7"/>
  <c r="X4" i="7"/>
  <c r="W4" i="7"/>
  <c r="V4" i="7"/>
  <c r="V25" i="7"/>
  <c r="T4" i="7"/>
  <c r="T25" i="7"/>
  <c r="M5" i="7"/>
  <c r="M25" i="7"/>
  <c r="O5" i="7"/>
  <c r="O25" i="7"/>
  <c r="P5" i="7"/>
  <c r="Q5" i="7"/>
  <c r="M6" i="7"/>
  <c r="O6" i="7"/>
  <c r="P6" i="7"/>
  <c r="Q6" i="7"/>
  <c r="M7" i="7"/>
  <c r="O7" i="7"/>
  <c r="P7" i="7"/>
  <c r="Q7" i="7"/>
  <c r="M8" i="7"/>
  <c r="O8" i="7"/>
  <c r="P8" i="7"/>
  <c r="Q8" i="7"/>
  <c r="M9" i="7"/>
  <c r="O9" i="7"/>
  <c r="P9" i="7"/>
  <c r="Q9" i="7"/>
  <c r="M10" i="7"/>
  <c r="O10" i="7"/>
  <c r="P10" i="7"/>
  <c r="Q10" i="7"/>
  <c r="M11" i="7"/>
  <c r="O11" i="7"/>
  <c r="P11" i="7"/>
  <c r="Q11" i="7"/>
  <c r="M12" i="7"/>
  <c r="O12" i="7"/>
  <c r="P12" i="7"/>
  <c r="Q12" i="7"/>
  <c r="M13" i="7"/>
  <c r="O13" i="7"/>
  <c r="P13" i="7"/>
  <c r="Q13" i="7"/>
  <c r="M14" i="7"/>
  <c r="M15" i="7"/>
  <c r="M16" i="7"/>
  <c r="M17" i="7"/>
  <c r="M18" i="7"/>
  <c r="M19" i="7"/>
  <c r="M20" i="7"/>
  <c r="M21" i="7"/>
  <c r="M22" i="7"/>
  <c r="M23" i="7"/>
  <c r="M24" i="7"/>
  <c r="O14" i="7"/>
  <c r="P14" i="7"/>
  <c r="Q14" i="7"/>
  <c r="Q4" i="7"/>
  <c r="P4" i="7"/>
  <c r="O4" i="7"/>
  <c r="M4" i="7"/>
  <c r="V29" i="35"/>
  <c r="U29" i="35"/>
  <c r="V28" i="35"/>
  <c r="V17" i="35"/>
  <c r="U17" i="35"/>
  <c r="V16" i="35"/>
  <c r="U16" i="35"/>
  <c r="V5" i="35"/>
  <c r="U5" i="35"/>
  <c r="V4" i="35"/>
  <c r="U4" i="35"/>
  <c r="N18" i="35"/>
  <c r="M18" i="35"/>
  <c r="L18" i="35"/>
  <c r="K18" i="35"/>
  <c r="J18" i="35"/>
  <c r="I18" i="35"/>
  <c r="H18" i="35"/>
  <c r="G18" i="35"/>
  <c r="F18" i="35"/>
  <c r="E18" i="35"/>
  <c r="D18" i="35"/>
  <c r="C18" i="35"/>
  <c r="N17" i="35"/>
  <c r="M17" i="35"/>
  <c r="L17" i="35"/>
  <c r="K17" i="35"/>
  <c r="J17" i="35"/>
  <c r="I17" i="35"/>
  <c r="H17" i="35"/>
  <c r="G17" i="35"/>
  <c r="F17" i="35"/>
  <c r="E17" i="35"/>
  <c r="D17" i="35"/>
  <c r="C17" i="35"/>
  <c r="N16" i="35"/>
  <c r="M16" i="35"/>
  <c r="L16" i="35"/>
  <c r="K16" i="35"/>
  <c r="J16" i="35"/>
  <c r="I16" i="35"/>
  <c r="H16" i="35"/>
  <c r="G16" i="35"/>
  <c r="F16" i="35"/>
  <c r="E16" i="35"/>
  <c r="D16" i="35"/>
  <c r="C16" i="35"/>
  <c r="N15" i="35"/>
  <c r="M15" i="35"/>
  <c r="L15" i="35"/>
  <c r="K15" i="35"/>
  <c r="J15" i="35"/>
  <c r="I15" i="35"/>
  <c r="H15" i="35"/>
  <c r="G15" i="35"/>
  <c r="F15" i="35"/>
  <c r="E15" i="35"/>
  <c r="D15" i="35"/>
  <c r="C15" i="35"/>
  <c r="N14" i="35"/>
  <c r="M14" i="35"/>
  <c r="L14" i="35"/>
  <c r="K14" i="35"/>
  <c r="J14" i="35"/>
  <c r="I14" i="35"/>
  <c r="H14" i="35"/>
  <c r="G14" i="35"/>
  <c r="F14" i="35"/>
  <c r="E14" i="35"/>
  <c r="D14" i="35"/>
  <c r="C14" i="35"/>
  <c r="N13" i="35"/>
  <c r="M13" i="35"/>
  <c r="L13" i="35"/>
  <c r="K13" i="35"/>
  <c r="J13" i="35"/>
  <c r="I13" i="35"/>
  <c r="H13" i="35"/>
  <c r="G13" i="35"/>
  <c r="F13" i="35"/>
  <c r="E13" i="35"/>
  <c r="D13" i="35"/>
  <c r="C13" i="35"/>
  <c r="N12" i="35"/>
  <c r="M12" i="35"/>
  <c r="L12" i="35"/>
  <c r="K12" i="35"/>
  <c r="J12" i="35"/>
  <c r="I12" i="35"/>
  <c r="H12" i="35"/>
  <c r="G12" i="35"/>
  <c r="F12" i="35"/>
  <c r="E12" i="35"/>
  <c r="D12" i="35"/>
  <c r="C12" i="35"/>
  <c r="N11" i="35"/>
  <c r="M11" i="35"/>
  <c r="L11" i="35"/>
  <c r="K11" i="35"/>
  <c r="J11" i="35"/>
  <c r="I11" i="35"/>
  <c r="H11" i="35"/>
  <c r="G11" i="35"/>
  <c r="F11" i="35"/>
  <c r="E11" i="35"/>
  <c r="D11" i="35"/>
  <c r="C11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N9" i="35"/>
  <c r="M9" i="35"/>
  <c r="L9" i="35"/>
  <c r="K9" i="35"/>
  <c r="J9" i="35"/>
  <c r="I9" i="35"/>
  <c r="H9" i="35"/>
  <c r="G9" i="35"/>
  <c r="F9" i="35"/>
  <c r="E9" i="35"/>
  <c r="D9" i="35"/>
  <c r="C9" i="35"/>
  <c r="N8" i="35"/>
  <c r="M8" i="35"/>
  <c r="L8" i="35"/>
  <c r="K8" i="35"/>
  <c r="J8" i="35"/>
  <c r="I8" i="35"/>
  <c r="H8" i="35"/>
  <c r="G8" i="35"/>
  <c r="F8" i="35"/>
  <c r="E8" i="35"/>
  <c r="D8" i="35"/>
  <c r="C8" i="35"/>
  <c r="N7" i="35"/>
  <c r="M7" i="35"/>
  <c r="L7" i="35"/>
  <c r="K7" i="35"/>
  <c r="J7" i="35"/>
  <c r="I7" i="35"/>
  <c r="H7" i="35"/>
  <c r="G7" i="35"/>
  <c r="F7" i="35"/>
  <c r="E7" i="35"/>
  <c r="D7" i="35"/>
  <c r="C7" i="35"/>
  <c r="N6" i="35"/>
  <c r="M6" i="35"/>
  <c r="L6" i="35"/>
  <c r="K6" i="35"/>
  <c r="J6" i="35"/>
  <c r="I6" i="35"/>
  <c r="H6" i="35"/>
  <c r="G6" i="35"/>
  <c r="F6" i="35"/>
  <c r="E6" i="35"/>
  <c r="D6" i="35"/>
  <c r="C6" i="35"/>
  <c r="N5" i="35"/>
  <c r="M5" i="35"/>
  <c r="L5" i="35"/>
  <c r="K5" i="35"/>
  <c r="J5" i="35"/>
  <c r="I5" i="35"/>
  <c r="H5" i="35"/>
  <c r="G5" i="35"/>
  <c r="F5" i="35"/>
  <c r="E5" i="35"/>
  <c r="D5" i="35"/>
  <c r="C5" i="35"/>
  <c r="N4" i="35"/>
  <c r="M4" i="35"/>
  <c r="L4" i="35"/>
  <c r="K4" i="35"/>
  <c r="J4" i="35"/>
  <c r="I4" i="35"/>
  <c r="H4" i="35"/>
  <c r="G4" i="35"/>
  <c r="F4" i="35"/>
  <c r="E4" i="35"/>
  <c r="D4" i="35"/>
  <c r="C4" i="35"/>
  <c r="V29" i="34"/>
  <c r="U29" i="34"/>
  <c r="V28" i="34"/>
  <c r="U28" i="34"/>
  <c r="V17" i="34"/>
  <c r="U17" i="34"/>
  <c r="V16" i="34"/>
  <c r="U16" i="34"/>
  <c r="V5" i="34"/>
  <c r="U5" i="34"/>
  <c r="V4" i="34"/>
  <c r="U4" i="34"/>
  <c r="N18" i="34"/>
  <c r="M18" i="34"/>
  <c r="L18" i="34"/>
  <c r="K18" i="34"/>
  <c r="J18" i="34"/>
  <c r="I18" i="34"/>
  <c r="H18" i="34"/>
  <c r="G18" i="34"/>
  <c r="F18" i="34"/>
  <c r="E18" i="34"/>
  <c r="D18" i="34"/>
  <c r="C18" i="34"/>
  <c r="N17" i="34"/>
  <c r="M17" i="34"/>
  <c r="L17" i="34"/>
  <c r="K17" i="34"/>
  <c r="J17" i="34"/>
  <c r="I17" i="34"/>
  <c r="H17" i="34"/>
  <c r="G17" i="34"/>
  <c r="F17" i="34"/>
  <c r="E17" i="34"/>
  <c r="D17" i="34"/>
  <c r="C17" i="34"/>
  <c r="N16" i="34"/>
  <c r="M16" i="34"/>
  <c r="L16" i="34"/>
  <c r="K16" i="34"/>
  <c r="J16" i="34"/>
  <c r="I16" i="34"/>
  <c r="H16" i="34"/>
  <c r="G16" i="34"/>
  <c r="F16" i="34"/>
  <c r="E16" i="34"/>
  <c r="D16" i="34"/>
  <c r="C16" i="34"/>
  <c r="N15" i="34"/>
  <c r="M15" i="34"/>
  <c r="L15" i="34"/>
  <c r="K15" i="34"/>
  <c r="J15" i="34"/>
  <c r="I15" i="34"/>
  <c r="H15" i="34"/>
  <c r="G15" i="34"/>
  <c r="F15" i="34"/>
  <c r="E15" i="34"/>
  <c r="D15" i="34"/>
  <c r="C15" i="34"/>
  <c r="N14" i="34"/>
  <c r="M14" i="34"/>
  <c r="L14" i="34"/>
  <c r="K14" i="34"/>
  <c r="J14" i="34"/>
  <c r="I14" i="34"/>
  <c r="H14" i="34"/>
  <c r="G14" i="34"/>
  <c r="F14" i="34"/>
  <c r="E14" i="34"/>
  <c r="D14" i="34"/>
  <c r="C14" i="34"/>
  <c r="N13" i="34"/>
  <c r="M13" i="34"/>
  <c r="L13" i="34"/>
  <c r="K13" i="34"/>
  <c r="J13" i="34"/>
  <c r="I13" i="34"/>
  <c r="H13" i="34"/>
  <c r="G13" i="34"/>
  <c r="F13" i="34"/>
  <c r="E13" i="34"/>
  <c r="D13" i="34"/>
  <c r="C13" i="34"/>
  <c r="N12" i="34"/>
  <c r="M12" i="34"/>
  <c r="L12" i="34"/>
  <c r="K12" i="34"/>
  <c r="J12" i="34"/>
  <c r="I12" i="34"/>
  <c r="H12" i="34"/>
  <c r="G12" i="34"/>
  <c r="F12" i="34"/>
  <c r="E12" i="34"/>
  <c r="D12" i="34"/>
  <c r="C12" i="34"/>
  <c r="N11" i="34"/>
  <c r="M11" i="34"/>
  <c r="L11" i="34"/>
  <c r="K11" i="34"/>
  <c r="J11" i="34"/>
  <c r="I11" i="34"/>
  <c r="H11" i="34"/>
  <c r="G11" i="34"/>
  <c r="F11" i="34"/>
  <c r="E11" i="34"/>
  <c r="D11" i="34"/>
  <c r="C11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N9" i="34"/>
  <c r="M9" i="34"/>
  <c r="L9" i="34"/>
  <c r="K9" i="34"/>
  <c r="J9" i="34"/>
  <c r="I9" i="34"/>
  <c r="H9" i="34"/>
  <c r="G9" i="34"/>
  <c r="F9" i="34"/>
  <c r="E9" i="34"/>
  <c r="D9" i="34"/>
  <c r="C9" i="34"/>
  <c r="N8" i="34"/>
  <c r="M8" i="34"/>
  <c r="L8" i="34"/>
  <c r="K8" i="34"/>
  <c r="J8" i="34"/>
  <c r="I8" i="34"/>
  <c r="H8" i="34"/>
  <c r="G8" i="34"/>
  <c r="F8" i="34"/>
  <c r="E8" i="34"/>
  <c r="D8" i="34"/>
  <c r="C8" i="34"/>
  <c r="N7" i="34"/>
  <c r="M7" i="34"/>
  <c r="L7" i="34"/>
  <c r="K7" i="34"/>
  <c r="J7" i="34"/>
  <c r="I7" i="34"/>
  <c r="H7" i="34"/>
  <c r="G7" i="34"/>
  <c r="F7" i="34"/>
  <c r="E7" i="34"/>
  <c r="D7" i="34"/>
  <c r="C7" i="34"/>
  <c r="N6" i="34"/>
  <c r="M6" i="34"/>
  <c r="L6" i="34"/>
  <c r="K6" i="34"/>
  <c r="J6" i="34"/>
  <c r="I6" i="34"/>
  <c r="H6" i="34"/>
  <c r="G6" i="34"/>
  <c r="F6" i="34"/>
  <c r="E6" i="34"/>
  <c r="D6" i="34"/>
  <c r="C6" i="34"/>
  <c r="N5" i="34"/>
  <c r="M5" i="34"/>
  <c r="L5" i="34"/>
  <c r="K5" i="34"/>
  <c r="J5" i="34"/>
  <c r="I5" i="34"/>
  <c r="H5" i="34"/>
  <c r="G5" i="34"/>
  <c r="F5" i="34"/>
  <c r="E5" i="34"/>
  <c r="D5" i="34"/>
  <c r="C5" i="34"/>
  <c r="N4" i="34"/>
  <c r="M4" i="34"/>
  <c r="L4" i="34"/>
  <c r="K4" i="34"/>
  <c r="J4" i="34"/>
  <c r="I4" i="34"/>
  <c r="H4" i="34"/>
  <c r="G4" i="34"/>
  <c r="F4" i="34"/>
  <c r="E4" i="34"/>
  <c r="D4" i="34"/>
  <c r="C4" i="34"/>
  <c r="O14" i="31"/>
  <c r="N14" i="31"/>
  <c r="M14" i="31"/>
  <c r="O13" i="31"/>
  <c r="N13" i="31"/>
  <c r="M13" i="31"/>
  <c r="O12" i="31"/>
  <c r="N12" i="31"/>
  <c r="M12" i="31"/>
  <c r="O11" i="31"/>
  <c r="N11" i="31"/>
  <c r="M11" i="31"/>
  <c r="O10" i="31"/>
  <c r="N10" i="31"/>
  <c r="M10" i="31"/>
  <c r="O9" i="31"/>
  <c r="N9" i="31"/>
  <c r="M9" i="31"/>
  <c r="E13" i="31"/>
  <c r="D13" i="31"/>
  <c r="C13" i="31"/>
  <c r="E12" i="31"/>
  <c r="D12" i="31"/>
  <c r="C12" i="31"/>
  <c r="E11" i="31"/>
  <c r="D11" i="31"/>
  <c r="C11" i="31"/>
  <c r="E10" i="31"/>
  <c r="D10" i="31"/>
  <c r="C10" i="31"/>
  <c r="E9" i="31"/>
  <c r="D9" i="31"/>
  <c r="C9" i="31"/>
  <c r="E4" i="31"/>
  <c r="D4" i="31"/>
  <c r="C4" i="31"/>
  <c r="E3" i="31"/>
  <c r="D3" i="31"/>
  <c r="C3" i="31"/>
  <c r="U34" i="29"/>
  <c r="T34" i="29"/>
  <c r="S34" i="29"/>
  <c r="U33" i="29"/>
  <c r="T33" i="29"/>
  <c r="S33" i="29"/>
  <c r="V29" i="29"/>
  <c r="U29" i="29"/>
  <c r="T29" i="29"/>
  <c r="S29" i="29"/>
  <c r="V28" i="29"/>
  <c r="U28" i="29"/>
  <c r="T28" i="29"/>
  <c r="S28" i="29"/>
  <c r="U22" i="29"/>
  <c r="T22" i="29"/>
  <c r="S22" i="29"/>
  <c r="U21" i="29"/>
  <c r="T21" i="29"/>
  <c r="S21" i="29"/>
  <c r="V17" i="29"/>
  <c r="U17" i="29"/>
  <c r="T17" i="29"/>
  <c r="S17" i="29"/>
  <c r="V16" i="29"/>
  <c r="U16" i="29"/>
  <c r="T16" i="29"/>
  <c r="S16" i="29"/>
  <c r="U10" i="29"/>
  <c r="T10" i="29"/>
  <c r="S10" i="29"/>
  <c r="U9" i="29"/>
  <c r="T9" i="29"/>
  <c r="S9" i="29"/>
  <c r="V5" i="29"/>
  <c r="U5" i="29"/>
  <c r="T5" i="29"/>
  <c r="S5" i="29"/>
  <c r="V4" i="29"/>
  <c r="U4" i="29"/>
  <c r="T4" i="29"/>
  <c r="S4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N9" i="29"/>
  <c r="M9" i="29"/>
  <c r="L9" i="29"/>
  <c r="K9" i="29"/>
  <c r="J9" i="29"/>
  <c r="I9" i="29"/>
  <c r="H9" i="29"/>
  <c r="G9" i="29"/>
  <c r="F9" i="29"/>
  <c r="E9" i="29"/>
  <c r="D9" i="29"/>
  <c r="C9" i="29"/>
  <c r="N8" i="29"/>
  <c r="M8" i="29"/>
  <c r="L8" i="29"/>
  <c r="K8" i="29"/>
  <c r="J8" i="29"/>
  <c r="I8" i="29"/>
  <c r="H8" i="29"/>
  <c r="G8" i="29"/>
  <c r="F8" i="29"/>
  <c r="E8" i="29"/>
  <c r="D8" i="29"/>
  <c r="C8" i="29"/>
  <c r="N7" i="29"/>
  <c r="M7" i="29"/>
  <c r="L7" i="29"/>
  <c r="K7" i="29"/>
  <c r="J7" i="29"/>
  <c r="I7" i="29"/>
  <c r="H7" i="29"/>
  <c r="G7" i="29"/>
  <c r="F7" i="29"/>
  <c r="E7" i="29"/>
  <c r="D7" i="29"/>
  <c r="C7" i="29"/>
  <c r="N6" i="29"/>
  <c r="M6" i="29"/>
  <c r="L6" i="29"/>
  <c r="K6" i="29"/>
  <c r="J6" i="29"/>
  <c r="I6" i="29"/>
  <c r="H6" i="29"/>
  <c r="G6" i="29"/>
  <c r="F6" i="29"/>
  <c r="E6" i="29"/>
  <c r="D6" i="29"/>
  <c r="C6" i="29"/>
  <c r="N5" i="29"/>
  <c r="M5" i="29"/>
  <c r="L5" i="29"/>
  <c r="K5" i="29"/>
  <c r="J5" i="29"/>
  <c r="I5" i="29"/>
  <c r="H5" i="29"/>
  <c r="G5" i="29"/>
  <c r="F5" i="29"/>
  <c r="E5" i="29"/>
  <c r="D5" i="29"/>
  <c r="C5" i="29"/>
  <c r="N4" i="29"/>
  <c r="M4" i="29"/>
  <c r="L4" i="29"/>
  <c r="K4" i="29"/>
  <c r="J4" i="29"/>
  <c r="I4" i="29"/>
  <c r="H4" i="29"/>
  <c r="G4" i="29"/>
  <c r="F4" i="29"/>
  <c r="E4" i="29"/>
  <c r="D4" i="29"/>
  <c r="C4" i="29"/>
  <c r="O14" i="5"/>
  <c r="N14" i="5"/>
  <c r="M14" i="5"/>
  <c r="O13" i="5"/>
  <c r="N13" i="5"/>
  <c r="M13" i="5"/>
  <c r="O12" i="5"/>
  <c r="N12" i="5"/>
  <c r="M12" i="5"/>
  <c r="O11" i="5"/>
  <c r="N11" i="5"/>
  <c r="M11" i="5"/>
  <c r="O10" i="5"/>
  <c r="N10" i="5"/>
  <c r="M10" i="5"/>
  <c r="O9" i="5"/>
  <c r="N9" i="5"/>
  <c r="M9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4" i="5"/>
  <c r="D4" i="5"/>
  <c r="C4" i="5"/>
  <c r="E3" i="5"/>
  <c r="D3" i="5"/>
  <c r="C3" i="5"/>
  <c r="U34" i="4"/>
  <c r="T34" i="4"/>
  <c r="S34" i="4"/>
  <c r="U33" i="4"/>
  <c r="T33" i="4"/>
  <c r="S33" i="4"/>
  <c r="V29" i="4"/>
  <c r="U29" i="4"/>
  <c r="T29" i="4"/>
  <c r="S29" i="4"/>
  <c r="V28" i="4"/>
  <c r="U28" i="4"/>
  <c r="T28" i="4"/>
  <c r="S28" i="4"/>
  <c r="U22" i="4"/>
  <c r="T22" i="4"/>
  <c r="S22" i="4"/>
  <c r="U21" i="4"/>
  <c r="T21" i="4"/>
  <c r="S21" i="4"/>
  <c r="V17" i="4"/>
  <c r="U17" i="4"/>
  <c r="T17" i="4"/>
  <c r="S17" i="4"/>
  <c r="V16" i="4"/>
  <c r="U16" i="4"/>
  <c r="T16" i="4"/>
  <c r="S16" i="4"/>
  <c r="U10" i="4"/>
  <c r="T10" i="4"/>
  <c r="S10" i="4"/>
  <c r="U9" i="4"/>
  <c r="T9" i="4"/>
  <c r="S9" i="4"/>
  <c r="V5" i="4"/>
  <c r="U5" i="4"/>
  <c r="T5" i="4"/>
  <c r="S5" i="4"/>
  <c r="V4" i="4"/>
  <c r="U4" i="4"/>
  <c r="T4" i="4"/>
  <c r="S4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6" i="4"/>
  <c r="M16" i="4"/>
  <c r="L16" i="4"/>
  <c r="K16" i="4"/>
  <c r="J16" i="4"/>
  <c r="I16" i="4"/>
  <c r="H16" i="4"/>
  <c r="G16" i="4"/>
  <c r="F16" i="4"/>
  <c r="E16" i="4"/>
  <c r="D16" i="4"/>
  <c r="C16" i="4"/>
  <c r="N15" i="4"/>
  <c r="M15" i="4"/>
  <c r="L15" i="4"/>
  <c r="K15" i="4"/>
  <c r="J15" i="4"/>
  <c r="I15" i="4"/>
  <c r="H15" i="4"/>
  <c r="G15" i="4"/>
  <c r="F15" i="4"/>
  <c r="E15" i="4"/>
  <c r="D15" i="4"/>
  <c r="C15" i="4"/>
  <c r="N14" i="4"/>
  <c r="M14" i="4"/>
  <c r="L14" i="4"/>
  <c r="K14" i="4"/>
  <c r="J14" i="4"/>
  <c r="I14" i="4"/>
  <c r="H14" i="4"/>
  <c r="G14" i="4"/>
  <c r="F14" i="4"/>
  <c r="E14" i="4"/>
  <c r="D14" i="4"/>
  <c r="C14" i="4"/>
  <c r="N13" i="4"/>
  <c r="M13" i="4"/>
  <c r="L13" i="4"/>
  <c r="K13" i="4"/>
  <c r="J13" i="4"/>
  <c r="I13" i="4"/>
  <c r="H13" i="4"/>
  <c r="G13" i="4"/>
  <c r="F13" i="4"/>
  <c r="E13" i="4"/>
  <c r="D13" i="4"/>
  <c r="C13" i="4"/>
  <c r="N12" i="4"/>
  <c r="M12" i="4"/>
  <c r="L12" i="4"/>
  <c r="K12" i="4"/>
  <c r="J12" i="4"/>
  <c r="I12" i="4"/>
  <c r="H12" i="4"/>
  <c r="G12" i="4"/>
  <c r="F12" i="4"/>
  <c r="E12" i="4"/>
  <c r="D12" i="4"/>
  <c r="C12" i="4"/>
  <c r="N11" i="4"/>
  <c r="M11" i="4"/>
  <c r="L11" i="4"/>
  <c r="K11" i="4"/>
  <c r="J11" i="4"/>
  <c r="I11" i="4"/>
  <c r="H11" i="4"/>
  <c r="G11" i="4"/>
  <c r="F11" i="4"/>
  <c r="E11" i="4"/>
  <c r="D11" i="4"/>
  <c r="C11" i="4"/>
  <c r="N10" i="4"/>
  <c r="M10" i="4"/>
  <c r="L10" i="4"/>
  <c r="K10" i="4"/>
  <c r="J10" i="4"/>
  <c r="I10" i="4"/>
  <c r="H10" i="4"/>
  <c r="G10" i="4"/>
  <c r="F10" i="4"/>
  <c r="E10" i="4"/>
  <c r="D10" i="4"/>
  <c r="C10" i="4"/>
  <c r="N9" i="4"/>
  <c r="M9" i="4"/>
  <c r="L9" i="4"/>
  <c r="K9" i="4"/>
  <c r="J9" i="4"/>
  <c r="I9" i="4"/>
  <c r="H9" i="4"/>
  <c r="G9" i="4"/>
  <c r="F9" i="4"/>
  <c r="E9" i="4"/>
  <c r="D9" i="4"/>
  <c r="C9" i="4"/>
  <c r="N8" i="4"/>
  <c r="M8" i="4"/>
  <c r="L8" i="4"/>
  <c r="K8" i="4"/>
  <c r="J8" i="4"/>
  <c r="I8" i="4"/>
  <c r="H8" i="4"/>
  <c r="G8" i="4"/>
  <c r="F8" i="4"/>
  <c r="E8" i="4"/>
  <c r="D8" i="4"/>
  <c r="C8" i="4"/>
  <c r="N7" i="4"/>
  <c r="M7" i="4"/>
  <c r="L7" i="4"/>
  <c r="K7" i="4"/>
  <c r="J7" i="4"/>
  <c r="I7" i="4"/>
  <c r="H7" i="4"/>
  <c r="G7" i="4"/>
  <c r="F7" i="4"/>
  <c r="E7" i="4"/>
  <c r="D7" i="4"/>
  <c r="C7" i="4"/>
  <c r="N6" i="4"/>
  <c r="M6" i="4"/>
  <c r="L6" i="4"/>
  <c r="K6" i="4"/>
  <c r="J6" i="4"/>
  <c r="I6" i="4"/>
  <c r="H6" i="4"/>
  <c r="G6" i="4"/>
  <c r="F6" i="4"/>
  <c r="E6" i="4"/>
  <c r="D6" i="4"/>
  <c r="C6" i="4"/>
  <c r="N5" i="4"/>
  <c r="M5" i="4"/>
  <c r="L5" i="4"/>
  <c r="K5" i="4"/>
  <c r="J5" i="4"/>
  <c r="I5" i="4"/>
  <c r="H5" i="4"/>
  <c r="G5" i="4"/>
  <c r="F5" i="4"/>
  <c r="E5" i="4"/>
  <c r="D5" i="4"/>
  <c r="C5" i="4"/>
  <c r="N4" i="4"/>
  <c r="M4" i="4"/>
  <c r="L4" i="4"/>
  <c r="K4" i="4"/>
  <c r="J4" i="4"/>
  <c r="I4" i="4"/>
  <c r="H4" i="4"/>
  <c r="G4" i="4"/>
  <c r="F4" i="4"/>
  <c r="E4" i="4"/>
  <c r="D4" i="4"/>
  <c r="C4" i="4"/>
  <c r="O14" i="33"/>
  <c r="N14" i="33"/>
  <c r="M14" i="33"/>
  <c r="O13" i="33"/>
  <c r="N13" i="33"/>
  <c r="M13" i="33"/>
  <c r="O12" i="33"/>
  <c r="N12" i="33"/>
  <c r="M12" i="33"/>
  <c r="O11" i="33"/>
  <c r="N11" i="33"/>
  <c r="M11" i="33"/>
  <c r="O10" i="33"/>
  <c r="N10" i="33"/>
  <c r="M10" i="33"/>
  <c r="O9" i="33"/>
  <c r="N9" i="33"/>
  <c r="M9" i="33"/>
  <c r="E13" i="33"/>
  <c r="D13" i="33"/>
  <c r="C13" i="33"/>
  <c r="E12" i="33"/>
  <c r="D12" i="33"/>
  <c r="C12" i="33"/>
  <c r="E11" i="33"/>
  <c r="D11" i="33"/>
  <c r="C11" i="33"/>
  <c r="E10" i="33"/>
  <c r="D10" i="33"/>
  <c r="C10" i="33"/>
  <c r="E9" i="33"/>
  <c r="D9" i="33"/>
  <c r="C9" i="33"/>
  <c r="E4" i="33"/>
  <c r="D4" i="33"/>
  <c r="C4" i="33"/>
  <c r="E3" i="33"/>
  <c r="D3" i="33"/>
  <c r="C3" i="33"/>
  <c r="U34" i="32"/>
  <c r="T34" i="32"/>
  <c r="S34" i="32"/>
  <c r="U33" i="32"/>
  <c r="T33" i="32"/>
  <c r="S33" i="32"/>
  <c r="V29" i="32"/>
  <c r="U29" i="32"/>
  <c r="T29" i="32"/>
  <c r="S29" i="32"/>
  <c r="V28" i="32"/>
  <c r="U28" i="32"/>
  <c r="T28" i="32"/>
  <c r="S28" i="32"/>
  <c r="U22" i="32"/>
  <c r="T22" i="32"/>
  <c r="S22" i="32"/>
  <c r="U21" i="32"/>
  <c r="T21" i="32"/>
  <c r="S21" i="32"/>
  <c r="V17" i="32"/>
  <c r="U17" i="32"/>
  <c r="T17" i="32"/>
  <c r="S17" i="32"/>
  <c r="V16" i="32"/>
  <c r="U16" i="32"/>
  <c r="T16" i="32"/>
  <c r="S16" i="32"/>
  <c r="U10" i="32"/>
  <c r="T10" i="32"/>
  <c r="S10" i="32"/>
  <c r="U9" i="32"/>
  <c r="T9" i="32"/>
  <c r="S9" i="32"/>
  <c r="V5" i="32"/>
  <c r="U5" i="32"/>
  <c r="T5" i="32"/>
  <c r="S5" i="32"/>
  <c r="V4" i="32"/>
  <c r="U4" i="32"/>
  <c r="T4" i="32"/>
  <c r="S4" i="32"/>
  <c r="N18" i="32"/>
  <c r="M18" i="32"/>
  <c r="L18" i="32"/>
  <c r="K18" i="32"/>
  <c r="J18" i="32"/>
  <c r="I18" i="32"/>
  <c r="H18" i="32"/>
  <c r="G18" i="32"/>
  <c r="F18" i="32"/>
  <c r="E18" i="32"/>
  <c r="D18" i="32"/>
  <c r="C18" i="32"/>
  <c r="N17" i="32"/>
  <c r="M17" i="32"/>
  <c r="L17" i="32"/>
  <c r="K17" i="32"/>
  <c r="J17" i="32"/>
  <c r="I17" i="32"/>
  <c r="H17" i="32"/>
  <c r="G17" i="32"/>
  <c r="F17" i="32"/>
  <c r="E17" i="32"/>
  <c r="D17" i="32"/>
  <c r="C17" i="32"/>
  <c r="N16" i="32"/>
  <c r="M16" i="32"/>
  <c r="L16" i="32"/>
  <c r="K16" i="32"/>
  <c r="J16" i="32"/>
  <c r="I16" i="32"/>
  <c r="H16" i="32"/>
  <c r="G16" i="32"/>
  <c r="F16" i="32"/>
  <c r="E16" i="32"/>
  <c r="D16" i="32"/>
  <c r="C16" i="32"/>
  <c r="N15" i="32"/>
  <c r="M15" i="32"/>
  <c r="L15" i="32"/>
  <c r="K15" i="32"/>
  <c r="J15" i="32"/>
  <c r="I15" i="32"/>
  <c r="H15" i="32"/>
  <c r="G15" i="32"/>
  <c r="F15" i="32"/>
  <c r="E15" i="32"/>
  <c r="D15" i="32"/>
  <c r="C15" i="32"/>
  <c r="N14" i="32"/>
  <c r="M14" i="32"/>
  <c r="L14" i="32"/>
  <c r="K14" i="32"/>
  <c r="J14" i="32"/>
  <c r="I14" i="32"/>
  <c r="H14" i="32"/>
  <c r="G14" i="32"/>
  <c r="F14" i="32"/>
  <c r="E14" i="32"/>
  <c r="D14" i="32"/>
  <c r="C14" i="32"/>
  <c r="N13" i="32"/>
  <c r="M13" i="32"/>
  <c r="L13" i="32"/>
  <c r="K13" i="32"/>
  <c r="J13" i="32"/>
  <c r="I13" i="32"/>
  <c r="H13" i="32"/>
  <c r="G13" i="32"/>
  <c r="F13" i="32"/>
  <c r="E13" i="32"/>
  <c r="D13" i="32"/>
  <c r="C13" i="32"/>
  <c r="N12" i="32"/>
  <c r="M12" i="32"/>
  <c r="L12" i="32"/>
  <c r="K12" i="32"/>
  <c r="J12" i="32"/>
  <c r="I12" i="32"/>
  <c r="H12" i="32"/>
  <c r="G12" i="32"/>
  <c r="F12" i="32"/>
  <c r="E12" i="32"/>
  <c r="D12" i="32"/>
  <c r="C12" i="32"/>
  <c r="N11" i="32"/>
  <c r="M11" i="32"/>
  <c r="L11" i="32"/>
  <c r="K11" i="32"/>
  <c r="J11" i="32"/>
  <c r="I11" i="32"/>
  <c r="H11" i="32"/>
  <c r="G11" i="32"/>
  <c r="F11" i="32"/>
  <c r="E11" i="32"/>
  <c r="D11" i="32"/>
  <c r="C11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N9" i="32"/>
  <c r="M9" i="32"/>
  <c r="L9" i="32"/>
  <c r="K9" i="32"/>
  <c r="J9" i="32"/>
  <c r="I9" i="32"/>
  <c r="H9" i="32"/>
  <c r="G9" i="32"/>
  <c r="F9" i="32"/>
  <c r="E9" i="32"/>
  <c r="D9" i="32"/>
  <c r="C9" i="32"/>
  <c r="N8" i="32"/>
  <c r="M8" i="32"/>
  <c r="L8" i="32"/>
  <c r="K8" i="32"/>
  <c r="J8" i="32"/>
  <c r="I8" i="32"/>
  <c r="H8" i="32"/>
  <c r="G8" i="32"/>
  <c r="F8" i="32"/>
  <c r="E8" i="32"/>
  <c r="D8" i="32"/>
  <c r="C8" i="32"/>
  <c r="N7" i="32"/>
  <c r="M7" i="32"/>
  <c r="L7" i="32"/>
  <c r="K7" i="32"/>
  <c r="J7" i="32"/>
  <c r="I7" i="32"/>
  <c r="H7" i="32"/>
  <c r="G7" i="32"/>
  <c r="F7" i="32"/>
  <c r="E7" i="32"/>
  <c r="D7" i="32"/>
  <c r="C7" i="32"/>
  <c r="N6" i="32"/>
  <c r="M6" i="32"/>
  <c r="L6" i="32"/>
  <c r="K6" i="32"/>
  <c r="J6" i="32"/>
  <c r="I6" i="32"/>
  <c r="H6" i="32"/>
  <c r="G6" i="32"/>
  <c r="F6" i="32"/>
  <c r="E6" i="32"/>
  <c r="D6" i="32"/>
  <c r="C6" i="32"/>
  <c r="N5" i="32"/>
  <c r="M5" i="32"/>
  <c r="L5" i="32"/>
  <c r="K5" i="32"/>
  <c r="J5" i="32"/>
  <c r="I5" i="32"/>
  <c r="H5" i="32"/>
  <c r="G5" i="32"/>
  <c r="F5" i="32"/>
  <c r="E5" i="32"/>
  <c r="D5" i="32"/>
  <c r="C5" i="32"/>
  <c r="N4" i="32"/>
  <c r="M4" i="32"/>
  <c r="L4" i="32"/>
  <c r="K4" i="32"/>
  <c r="J4" i="32"/>
  <c r="I4" i="32"/>
  <c r="H4" i="32"/>
  <c r="G4" i="32"/>
  <c r="F4" i="32"/>
  <c r="E4" i="32"/>
  <c r="D4" i="32"/>
  <c r="C4" i="32"/>
  <c r="G4" i="7"/>
  <c r="D4" i="7"/>
  <c r="A4" i="7"/>
  <c r="A2" i="27"/>
  <c r="C3" i="37"/>
  <c r="C4" i="37"/>
  <c r="C5" i="37"/>
  <c r="C6" i="37"/>
  <c r="C7" i="37"/>
  <c r="C8" i="37"/>
  <c r="C9" i="37"/>
  <c r="C10" i="37"/>
  <c r="C11" i="37"/>
  <c r="C12" i="37"/>
  <c r="C13" i="37"/>
  <c r="C14" i="37"/>
  <c r="C15" i="37"/>
  <c r="C16" i="37"/>
  <c r="C17" i="37"/>
  <c r="C2" i="37"/>
  <c r="S32" i="36"/>
  <c r="R29" i="36"/>
  <c r="R28" i="36"/>
  <c r="S27" i="36"/>
  <c r="S20" i="36"/>
  <c r="R17" i="36"/>
  <c r="R16" i="36"/>
  <c r="S15" i="36"/>
  <c r="S8" i="36"/>
  <c r="R5" i="36"/>
  <c r="R4" i="36"/>
  <c r="S3" i="36"/>
  <c r="K3" i="36"/>
  <c r="G3" i="36"/>
  <c r="C3" i="36"/>
  <c r="K3" i="35"/>
  <c r="G3" i="35"/>
  <c r="C3" i="35"/>
  <c r="K3" i="34"/>
  <c r="G3" i="34"/>
  <c r="C3" i="34"/>
  <c r="M8" i="33"/>
  <c r="C8" i="33"/>
  <c r="S32" i="32"/>
  <c r="R29" i="32"/>
  <c r="R28" i="32"/>
  <c r="S27" i="32"/>
  <c r="S20" i="32"/>
  <c r="R17" i="32"/>
  <c r="R16" i="32"/>
  <c r="S15" i="32"/>
  <c r="S8" i="32"/>
  <c r="R5" i="32"/>
  <c r="R4" i="32"/>
  <c r="S3" i="32"/>
  <c r="K3" i="32"/>
  <c r="G3" i="32"/>
  <c r="C3" i="32"/>
  <c r="M8" i="31"/>
  <c r="C8" i="31"/>
  <c r="S32" i="29"/>
  <c r="R29" i="29"/>
  <c r="R28" i="29"/>
  <c r="S27" i="29"/>
  <c r="S20" i="29"/>
  <c r="R17" i="29"/>
  <c r="R16" i="29"/>
  <c r="S15" i="29"/>
  <c r="S8" i="29"/>
  <c r="R5" i="29"/>
  <c r="R4" i="29"/>
  <c r="S3" i="29"/>
  <c r="K3" i="29"/>
  <c r="G3" i="29"/>
  <c r="C3" i="29"/>
  <c r="Z4" i="7"/>
  <c r="S4" i="7"/>
  <c r="L4" i="7"/>
  <c r="M8" i="5"/>
  <c r="C8" i="5"/>
  <c r="R29" i="4"/>
  <c r="R28" i="4"/>
  <c r="R17" i="4"/>
  <c r="R16" i="4"/>
  <c r="R5" i="4"/>
  <c r="R4" i="4"/>
  <c r="S32" i="4"/>
  <c r="S20" i="4"/>
  <c r="S27" i="4"/>
  <c r="S8" i="4"/>
  <c r="K3" i="4"/>
  <c r="G3" i="4"/>
  <c r="C3" i="4"/>
  <c r="S15" i="4"/>
  <c r="S3" i="4"/>
  <c r="T30" i="36"/>
  <c r="S18" i="36"/>
  <c r="T18" i="36"/>
  <c r="S6" i="36"/>
  <c r="T6" i="36"/>
  <c r="W29" i="36"/>
  <c r="S30" i="36"/>
  <c r="W17" i="36"/>
  <c r="W5" i="36"/>
  <c r="E4" i="43"/>
  <c r="F4" i="43"/>
  <c r="G4" i="43"/>
  <c r="H4" i="43"/>
  <c r="I4" i="43"/>
  <c r="J4" i="43"/>
  <c r="K4" i="43"/>
  <c r="L4" i="43"/>
  <c r="M4" i="43"/>
  <c r="N4" i="43"/>
  <c r="O4" i="43"/>
  <c r="P4" i="43"/>
  <c r="Q4" i="43"/>
  <c r="R4" i="43"/>
  <c r="S4" i="43"/>
  <c r="T4" i="43"/>
  <c r="U4" i="43"/>
  <c r="V4" i="43"/>
  <c r="W4" i="43"/>
  <c r="X4" i="43"/>
  <c r="E5" i="43"/>
  <c r="F5" i="43"/>
  <c r="G5" i="43"/>
  <c r="H5" i="43"/>
  <c r="I5" i="43"/>
  <c r="J5" i="43"/>
  <c r="K5" i="43"/>
  <c r="L5" i="43"/>
  <c r="M5" i="43"/>
  <c r="N5" i="43"/>
  <c r="O5" i="43"/>
  <c r="P5" i="43"/>
  <c r="Q5" i="43"/>
  <c r="R5" i="43"/>
  <c r="S5" i="43"/>
  <c r="T5" i="43"/>
  <c r="U5" i="43"/>
  <c r="V5" i="43"/>
  <c r="W5" i="43"/>
  <c r="X5" i="43"/>
  <c r="E6" i="43"/>
  <c r="F6" i="43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V6" i="43"/>
  <c r="W6" i="43"/>
  <c r="X6" i="43"/>
  <c r="E7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E8" i="43"/>
  <c r="F8" i="43"/>
  <c r="G8" i="43"/>
  <c r="H8" i="43"/>
  <c r="I8" i="43"/>
  <c r="J8" i="43"/>
  <c r="K8" i="43"/>
  <c r="L8" i="43"/>
  <c r="M8" i="43"/>
  <c r="N8" i="43"/>
  <c r="O8" i="43"/>
  <c r="P8" i="43"/>
  <c r="Q8" i="43"/>
  <c r="R8" i="43"/>
  <c r="S8" i="43"/>
  <c r="T8" i="43"/>
  <c r="U8" i="43"/>
  <c r="V8" i="43"/>
  <c r="W8" i="43"/>
  <c r="X8" i="43"/>
  <c r="E9" i="43"/>
  <c r="F9" i="43"/>
  <c r="G9" i="43"/>
  <c r="H9" i="43"/>
  <c r="I9" i="43"/>
  <c r="J9" i="43"/>
  <c r="K9" i="43"/>
  <c r="L9" i="43"/>
  <c r="M9" i="43"/>
  <c r="N9" i="43"/>
  <c r="O9" i="43"/>
  <c r="P9" i="43"/>
  <c r="Q9" i="43"/>
  <c r="R9" i="43"/>
  <c r="S9" i="43"/>
  <c r="T9" i="43"/>
  <c r="U9" i="43"/>
  <c r="V9" i="43"/>
  <c r="W9" i="43"/>
  <c r="X9" i="43"/>
  <c r="E10" i="43"/>
  <c r="F10" i="43"/>
  <c r="G10" i="43"/>
  <c r="H10" i="43"/>
  <c r="I10" i="43"/>
  <c r="J10" i="43"/>
  <c r="K10" i="43"/>
  <c r="L10" i="43"/>
  <c r="M10" i="43"/>
  <c r="N10" i="43"/>
  <c r="O10" i="43"/>
  <c r="P10" i="43"/>
  <c r="Q10" i="43"/>
  <c r="R10" i="43"/>
  <c r="S10" i="43"/>
  <c r="T10" i="43"/>
  <c r="U10" i="43"/>
  <c r="V10" i="43"/>
  <c r="W10" i="43"/>
  <c r="X10" i="43"/>
  <c r="E11" i="43"/>
  <c r="F11" i="43"/>
  <c r="G11" i="43"/>
  <c r="H11" i="43"/>
  <c r="I11" i="43"/>
  <c r="J11" i="43"/>
  <c r="K11" i="43"/>
  <c r="L11" i="43"/>
  <c r="M11" i="43"/>
  <c r="N11" i="43"/>
  <c r="O11" i="43"/>
  <c r="P11" i="43"/>
  <c r="Q11" i="43"/>
  <c r="R11" i="43"/>
  <c r="S11" i="43"/>
  <c r="T11" i="43"/>
  <c r="U11" i="43"/>
  <c r="V11" i="43"/>
  <c r="W11" i="43"/>
  <c r="X11" i="43"/>
  <c r="E12" i="43"/>
  <c r="F12" i="43"/>
  <c r="G12" i="43"/>
  <c r="H12" i="43"/>
  <c r="I12" i="43"/>
  <c r="J12" i="43"/>
  <c r="K12" i="43"/>
  <c r="L12" i="43"/>
  <c r="M12" i="43"/>
  <c r="N12" i="43"/>
  <c r="O12" i="43"/>
  <c r="P12" i="43"/>
  <c r="Q12" i="43"/>
  <c r="R12" i="43"/>
  <c r="S12" i="43"/>
  <c r="T12" i="43"/>
  <c r="U12" i="43"/>
  <c r="V12" i="43"/>
  <c r="W12" i="43"/>
  <c r="X12" i="43"/>
  <c r="E13" i="43"/>
  <c r="F13" i="43"/>
  <c r="G13" i="43"/>
  <c r="H13" i="43"/>
  <c r="I13" i="43"/>
  <c r="J13" i="43"/>
  <c r="K13" i="43"/>
  <c r="L13" i="43"/>
  <c r="M13" i="43"/>
  <c r="N13" i="43"/>
  <c r="O13" i="43"/>
  <c r="P13" i="43"/>
  <c r="Q13" i="43"/>
  <c r="R13" i="43"/>
  <c r="S13" i="43"/>
  <c r="T13" i="43"/>
  <c r="U13" i="43"/>
  <c r="V13" i="43"/>
  <c r="W13" i="43"/>
  <c r="X13" i="43"/>
  <c r="E14" i="43"/>
  <c r="F14" i="43"/>
  <c r="G14" i="43"/>
  <c r="H14" i="43"/>
  <c r="I14" i="43"/>
  <c r="J14" i="43"/>
  <c r="K14" i="43"/>
  <c r="L14" i="43"/>
  <c r="M14" i="43"/>
  <c r="N14" i="43"/>
  <c r="O14" i="43"/>
  <c r="P14" i="43"/>
  <c r="Q14" i="43"/>
  <c r="R14" i="43"/>
  <c r="S14" i="43"/>
  <c r="T14" i="43"/>
  <c r="U14" i="43"/>
  <c r="V14" i="43"/>
  <c r="W14" i="43"/>
  <c r="X14" i="43"/>
  <c r="E15" i="43"/>
  <c r="F15" i="43"/>
  <c r="G15" i="43"/>
  <c r="H15" i="43"/>
  <c r="I15" i="43"/>
  <c r="J15" i="43"/>
  <c r="K15" i="43"/>
  <c r="L15" i="43"/>
  <c r="M15" i="43"/>
  <c r="N15" i="43"/>
  <c r="O15" i="43"/>
  <c r="P15" i="43"/>
  <c r="Q15" i="43"/>
  <c r="R15" i="43"/>
  <c r="S15" i="43"/>
  <c r="T15" i="43"/>
  <c r="U15" i="43"/>
  <c r="V15" i="43"/>
  <c r="W15" i="43"/>
  <c r="X15" i="43"/>
  <c r="E16" i="43"/>
  <c r="F16" i="43"/>
  <c r="G16" i="43"/>
  <c r="H16" i="43"/>
  <c r="I16" i="43"/>
  <c r="J16" i="43"/>
  <c r="K16" i="43"/>
  <c r="L16" i="43"/>
  <c r="M16" i="43"/>
  <c r="N16" i="43"/>
  <c r="O16" i="43"/>
  <c r="P16" i="43"/>
  <c r="Q16" i="43"/>
  <c r="R16" i="43"/>
  <c r="S16" i="43"/>
  <c r="T16" i="43"/>
  <c r="U16" i="43"/>
  <c r="V16" i="43"/>
  <c r="W16" i="43"/>
  <c r="X16" i="43"/>
  <c r="E17" i="43"/>
  <c r="F17" i="43"/>
  <c r="G17" i="43"/>
  <c r="H17" i="43"/>
  <c r="I17" i="43"/>
  <c r="J17" i="43"/>
  <c r="K17" i="43"/>
  <c r="L17" i="43"/>
  <c r="M17" i="43"/>
  <c r="N17" i="43"/>
  <c r="O17" i="43"/>
  <c r="P17" i="43"/>
  <c r="Q17" i="43"/>
  <c r="R17" i="43"/>
  <c r="S17" i="43"/>
  <c r="T17" i="43"/>
  <c r="U17" i="43"/>
  <c r="V17" i="43"/>
  <c r="W17" i="43"/>
  <c r="X17" i="43"/>
  <c r="E3" i="43"/>
  <c r="F3" i="43"/>
  <c r="G3" i="43"/>
  <c r="H3" i="43"/>
  <c r="I3" i="43"/>
  <c r="J3" i="43"/>
  <c r="K3" i="43"/>
  <c r="L3" i="43"/>
  <c r="M3" i="43"/>
  <c r="N3" i="43"/>
  <c r="O3" i="43"/>
  <c r="P3" i="43"/>
  <c r="Q3" i="43"/>
  <c r="R3" i="43"/>
  <c r="S3" i="43"/>
  <c r="T3" i="43"/>
  <c r="U3" i="43"/>
  <c r="V3" i="43"/>
  <c r="W3" i="43"/>
  <c r="X3" i="43"/>
  <c r="E4" i="42"/>
  <c r="F4" i="42"/>
  <c r="G4" i="42"/>
  <c r="H4" i="42"/>
  <c r="I4" i="42"/>
  <c r="J4" i="42"/>
  <c r="K4" i="42"/>
  <c r="L4" i="42"/>
  <c r="M4" i="42"/>
  <c r="N4" i="42"/>
  <c r="O4" i="42"/>
  <c r="P4" i="42"/>
  <c r="Q4" i="42"/>
  <c r="R4" i="42"/>
  <c r="S4" i="42"/>
  <c r="T4" i="42"/>
  <c r="U4" i="42"/>
  <c r="V4" i="42"/>
  <c r="W4" i="42"/>
  <c r="X4" i="42"/>
  <c r="E5" i="42"/>
  <c r="F5" i="42"/>
  <c r="G5" i="42"/>
  <c r="H5" i="42"/>
  <c r="I5" i="42"/>
  <c r="J5" i="42"/>
  <c r="K5" i="42"/>
  <c r="L5" i="42"/>
  <c r="M5" i="42"/>
  <c r="N5" i="42"/>
  <c r="O5" i="42"/>
  <c r="P5" i="42"/>
  <c r="Q5" i="42"/>
  <c r="R5" i="42"/>
  <c r="S5" i="42"/>
  <c r="T5" i="42"/>
  <c r="U5" i="42"/>
  <c r="V5" i="42"/>
  <c r="W5" i="42"/>
  <c r="X5" i="42"/>
  <c r="E6" i="42"/>
  <c r="F6" i="42"/>
  <c r="G6" i="42"/>
  <c r="H6" i="42"/>
  <c r="I6" i="42"/>
  <c r="J6" i="42"/>
  <c r="K6" i="42"/>
  <c r="L6" i="42"/>
  <c r="M6" i="42"/>
  <c r="N6" i="42"/>
  <c r="O6" i="42"/>
  <c r="P6" i="42"/>
  <c r="Q6" i="42"/>
  <c r="R6" i="42"/>
  <c r="S6" i="42"/>
  <c r="T6" i="42"/>
  <c r="U6" i="42"/>
  <c r="V6" i="42"/>
  <c r="W6" i="42"/>
  <c r="X6" i="42"/>
  <c r="E7" i="42"/>
  <c r="F7" i="42"/>
  <c r="G7" i="42"/>
  <c r="H7" i="42"/>
  <c r="I7" i="42"/>
  <c r="J7" i="42"/>
  <c r="K7" i="42"/>
  <c r="L7" i="42"/>
  <c r="M7" i="42"/>
  <c r="N7" i="42"/>
  <c r="O7" i="42"/>
  <c r="P7" i="42"/>
  <c r="Q7" i="42"/>
  <c r="R7" i="42"/>
  <c r="S7" i="42"/>
  <c r="T7" i="42"/>
  <c r="U7" i="42"/>
  <c r="V7" i="42"/>
  <c r="W7" i="42"/>
  <c r="X7" i="42"/>
  <c r="E8" i="42"/>
  <c r="F8" i="42"/>
  <c r="G8" i="42"/>
  <c r="H8" i="42"/>
  <c r="I8" i="42"/>
  <c r="J8" i="42"/>
  <c r="K8" i="42"/>
  <c r="L8" i="42"/>
  <c r="M8" i="42"/>
  <c r="N8" i="42"/>
  <c r="O8" i="42"/>
  <c r="P8" i="42"/>
  <c r="Q8" i="42"/>
  <c r="R8" i="42"/>
  <c r="S8" i="42"/>
  <c r="T8" i="42"/>
  <c r="U8" i="42"/>
  <c r="V8" i="42"/>
  <c r="W8" i="42"/>
  <c r="X8" i="42"/>
  <c r="E9" i="42"/>
  <c r="F9" i="42"/>
  <c r="G9" i="42"/>
  <c r="H9" i="42"/>
  <c r="I9" i="42"/>
  <c r="J9" i="42"/>
  <c r="K9" i="42"/>
  <c r="L9" i="42"/>
  <c r="M9" i="42"/>
  <c r="N9" i="42"/>
  <c r="O9" i="42"/>
  <c r="P9" i="42"/>
  <c r="Q9" i="42"/>
  <c r="R9" i="42"/>
  <c r="S9" i="42"/>
  <c r="T9" i="42"/>
  <c r="U9" i="42"/>
  <c r="V9" i="42"/>
  <c r="W9" i="42"/>
  <c r="X9" i="42"/>
  <c r="E10" i="42"/>
  <c r="F10" i="42"/>
  <c r="G10" i="42"/>
  <c r="H10" i="42"/>
  <c r="I10" i="42"/>
  <c r="J10" i="42"/>
  <c r="K10" i="42"/>
  <c r="L10" i="42"/>
  <c r="M10" i="42"/>
  <c r="N10" i="42"/>
  <c r="O10" i="42"/>
  <c r="P10" i="42"/>
  <c r="Q10" i="42"/>
  <c r="R10" i="42"/>
  <c r="S10" i="42"/>
  <c r="T10" i="42"/>
  <c r="U10" i="42"/>
  <c r="V10" i="42"/>
  <c r="W10" i="42"/>
  <c r="X10" i="42"/>
  <c r="E11" i="42"/>
  <c r="F11" i="42"/>
  <c r="G11" i="42"/>
  <c r="H11" i="42"/>
  <c r="I11" i="42"/>
  <c r="J11" i="42"/>
  <c r="K11" i="42"/>
  <c r="L11" i="42"/>
  <c r="M11" i="42"/>
  <c r="N11" i="42"/>
  <c r="O11" i="42"/>
  <c r="P11" i="42"/>
  <c r="Q11" i="42"/>
  <c r="R11" i="42"/>
  <c r="S11" i="42"/>
  <c r="T11" i="42"/>
  <c r="U11" i="42"/>
  <c r="V11" i="42"/>
  <c r="W11" i="42"/>
  <c r="X11" i="42"/>
  <c r="E12" i="42"/>
  <c r="F12" i="42"/>
  <c r="G12" i="42"/>
  <c r="H12" i="42"/>
  <c r="I12" i="42"/>
  <c r="J12" i="42"/>
  <c r="K12" i="42"/>
  <c r="L12" i="42"/>
  <c r="M12" i="42"/>
  <c r="N12" i="42"/>
  <c r="O12" i="42"/>
  <c r="P12" i="42"/>
  <c r="Q12" i="42"/>
  <c r="R12" i="42"/>
  <c r="S12" i="42"/>
  <c r="T12" i="42"/>
  <c r="U12" i="42"/>
  <c r="V12" i="42"/>
  <c r="W12" i="42"/>
  <c r="X12" i="42"/>
  <c r="E13" i="42"/>
  <c r="F13" i="42"/>
  <c r="G13" i="42"/>
  <c r="H13" i="42"/>
  <c r="I13" i="42"/>
  <c r="J13" i="42"/>
  <c r="K13" i="42"/>
  <c r="L13" i="42"/>
  <c r="M13" i="42"/>
  <c r="N13" i="42"/>
  <c r="O13" i="42"/>
  <c r="P13" i="42"/>
  <c r="Q13" i="42"/>
  <c r="R13" i="42"/>
  <c r="S13" i="42"/>
  <c r="T13" i="42"/>
  <c r="U13" i="42"/>
  <c r="V13" i="42"/>
  <c r="W13" i="42"/>
  <c r="X13" i="42"/>
  <c r="E14" i="42"/>
  <c r="F14" i="42"/>
  <c r="G14" i="42"/>
  <c r="H14" i="42"/>
  <c r="I14" i="42"/>
  <c r="J14" i="42"/>
  <c r="K14" i="42"/>
  <c r="L14" i="42"/>
  <c r="M14" i="42"/>
  <c r="N14" i="42"/>
  <c r="O14" i="42"/>
  <c r="P14" i="42"/>
  <c r="Q14" i="42"/>
  <c r="R14" i="42"/>
  <c r="S14" i="42"/>
  <c r="T14" i="42"/>
  <c r="U14" i="42"/>
  <c r="V14" i="42"/>
  <c r="W14" i="42"/>
  <c r="X14" i="42"/>
  <c r="E15" i="42"/>
  <c r="F15" i="42"/>
  <c r="G15" i="42"/>
  <c r="H15" i="42"/>
  <c r="I15" i="42"/>
  <c r="J15" i="42"/>
  <c r="K15" i="42"/>
  <c r="L15" i="42"/>
  <c r="M15" i="42"/>
  <c r="N15" i="42"/>
  <c r="O15" i="42"/>
  <c r="P15" i="42"/>
  <c r="Q15" i="42"/>
  <c r="R15" i="42"/>
  <c r="S15" i="42"/>
  <c r="T15" i="42"/>
  <c r="U15" i="42"/>
  <c r="V15" i="42"/>
  <c r="W15" i="42"/>
  <c r="X15" i="42"/>
  <c r="E16" i="42"/>
  <c r="F16" i="42"/>
  <c r="G16" i="42"/>
  <c r="H16" i="42"/>
  <c r="I16" i="42"/>
  <c r="J16" i="42"/>
  <c r="K16" i="42"/>
  <c r="L16" i="42"/>
  <c r="M16" i="42"/>
  <c r="N16" i="42"/>
  <c r="O16" i="42"/>
  <c r="P16" i="42"/>
  <c r="Q16" i="42"/>
  <c r="R16" i="42"/>
  <c r="S16" i="42"/>
  <c r="T16" i="42"/>
  <c r="U16" i="42"/>
  <c r="V16" i="42"/>
  <c r="W16" i="42"/>
  <c r="X16" i="42"/>
  <c r="E17" i="42"/>
  <c r="F17" i="42"/>
  <c r="G17" i="42"/>
  <c r="H17" i="42"/>
  <c r="I17" i="42"/>
  <c r="J17" i="42"/>
  <c r="K17" i="42"/>
  <c r="L17" i="42"/>
  <c r="M17" i="42"/>
  <c r="N17" i="42"/>
  <c r="O17" i="42"/>
  <c r="P17" i="42"/>
  <c r="Q17" i="42"/>
  <c r="R17" i="42"/>
  <c r="S17" i="42"/>
  <c r="T17" i="42"/>
  <c r="U17" i="42"/>
  <c r="V17" i="42"/>
  <c r="W17" i="42"/>
  <c r="X17" i="42"/>
  <c r="E3" i="42"/>
  <c r="F3" i="42"/>
  <c r="G3" i="42"/>
  <c r="H3" i="42"/>
  <c r="I3" i="42"/>
  <c r="J3" i="42"/>
  <c r="K3" i="42"/>
  <c r="L3" i="42"/>
  <c r="M3" i="42"/>
  <c r="N3" i="42"/>
  <c r="O3" i="42"/>
  <c r="P3" i="42"/>
  <c r="Q3" i="42"/>
  <c r="R3" i="42"/>
  <c r="S3" i="42"/>
  <c r="T3" i="42"/>
  <c r="U3" i="42"/>
  <c r="V3" i="42"/>
  <c r="W3" i="42"/>
  <c r="X3" i="42"/>
  <c r="E17" i="37"/>
  <c r="F17" i="37"/>
  <c r="G17" i="37"/>
  <c r="H17" i="37"/>
  <c r="I17" i="37"/>
  <c r="J17" i="37"/>
  <c r="K17" i="37"/>
  <c r="L17" i="37"/>
  <c r="M17" i="37"/>
  <c r="N17" i="37"/>
  <c r="O17" i="37"/>
  <c r="P17" i="37"/>
  <c r="Q17" i="37"/>
  <c r="R17" i="37"/>
  <c r="S17" i="37"/>
  <c r="T17" i="37"/>
  <c r="U17" i="37"/>
  <c r="V17" i="37"/>
  <c r="W17" i="37"/>
  <c r="X17" i="37"/>
  <c r="E15" i="37"/>
  <c r="F15" i="37"/>
  <c r="G15" i="37"/>
  <c r="H15" i="37"/>
  <c r="I15" i="37"/>
  <c r="J15" i="37"/>
  <c r="K15" i="37"/>
  <c r="L15" i="37"/>
  <c r="M15" i="37"/>
  <c r="N15" i="37"/>
  <c r="O15" i="37"/>
  <c r="P15" i="37"/>
  <c r="Q15" i="37"/>
  <c r="R15" i="37"/>
  <c r="S15" i="37"/>
  <c r="T15" i="37"/>
  <c r="U15" i="37"/>
  <c r="V15" i="37"/>
  <c r="W15" i="37"/>
  <c r="X15" i="37"/>
  <c r="E13" i="37"/>
  <c r="F13" i="37"/>
  <c r="G13" i="37"/>
  <c r="H13" i="37"/>
  <c r="I13" i="37"/>
  <c r="J13" i="37"/>
  <c r="K13" i="37"/>
  <c r="L13" i="37"/>
  <c r="M13" i="37"/>
  <c r="N13" i="37"/>
  <c r="O13" i="37"/>
  <c r="P13" i="37"/>
  <c r="Q13" i="37"/>
  <c r="R13" i="37"/>
  <c r="S13" i="37"/>
  <c r="T13" i="37"/>
  <c r="U13" i="37"/>
  <c r="V13" i="37"/>
  <c r="W13" i="37"/>
  <c r="X13" i="37"/>
  <c r="E11" i="37"/>
  <c r="F11" i="37"/>
  <c r="G11" i="37"/>
  <c r="H11" i="37"/>
  <c r="I11" i="37"/>
  <c r="J11" i="37"/>
  <c r="K11" i="37"/>
  <c r="L11" i="37"/>
  <c r="M11" i="37"/>
  <c r="N11" i="37"/>
  <c r="O11" i="37"/>
  <c r="P11" i="37"/>
  <c r="Q11" i="37"/>
  <c r="R11" i="37"/>
  <c r="S11" i="37"/>
  <c r="T11" i="37"/>
  <c r="U11" i="37"/>
  <c r="V11" i="37"/>
  <c r="W11" i="37"/>
  <c r="X11" i="37"/>
  <c r="E9" i="37"/>
  <c r="F9" i="37"/>
  <c r="G9" i="37"/>
  <c r="H9" i="37"/>
  <c r="I9" i="37"/>
  <c r="J9" i="37"/>
  <c r="K9" i="37"/>
  <c r="L9" i="37"/>
  <c r="M9" i="37"/>
  <c r="N9" i="37"/>
  <c r="O9" i="37"/>
  <c r="P9" i="37"/>
  <c r="Q9" i="37"/>
  <c r="R9" i="37"/>
  <c r="S9" i="37"/>
  <c r="T9" i="37"/>
  <c r="U9" i="37"/>
  <c r="V9" i="37"/>
  <c r="W9" i="37"/>
  <c r="X9" i="37"/>
  <c r="E7" i="37"/>
  <c r="F7" i="37"/>
  <c r="G7" i="37"/>
  <c r="H7" i="37"/>
  <c r="I7" i="37"/>
  <c r="J7" i="37"/>
  <c r="K7" i="37"/>
  <c r="L7" i="37"/>
  <c r="M7" i="37"/>
  <c r="N7" i="37"/>
  <c r="O7" i="37"/>
  <c r="P7" i="37"/>
  <c r="Q7" i="37"/>
  <c r="R7" i="37"/>
  <c r="S7" i="37"/>
  <c r="T7" i="37"/>
  <c r="U7" i="37"/>
  <c r="V7" i="37"/>
  <c r="W7" i="37"/>
  <c r="X7" i="37"/>
  <c r="E5" i="37"/>
  <c r="F5" i="37"/>
  <c r="G5" i="37"/>
  <c r="H5" i="37"/>
  <c r="I5" i="37"/>
  <c r="J5" i="37"/>
  <c r="K5" i="37"/>
  <c r="L5" i="37"/>
  <c r="M5" i="37"/>
  <c r="N5" i="37"/>
  <c r="O5" i="37"/>
  <c r="P5" i="37"/>
  <c r="Q5" i="37"/>
  <c r="R5" i="37"/>
  <c r="S5" i="37"/>
  <c r="T5" i="37"/>
  <c r="U5" i="37"/>
  <c r="V5" i="37"/>
  <c r="W5" i="37"/>
  <c r="X5" i="37"/>
  <c r="E16" i="37"/>
  <c r="F16" i="37"/>
  <c r="G16" i="37"/>
  <c r="H16" i="37"/>
  <c r="I16" i="37"/>
  <c r="J16" i="37"/>
  <c r="K16" i="37"/>
  <c r="L16" i="37"/>
  <c r="M16" i="37"/>
  <c r="N16" i="37"/>
  <c r="O16" i="37"/>
  <c r="P16" i="37"/>
  <c r="Q16" i="37"/>
  <c r="R16" i="37"/>
  <c r="S16" i="37"/>
  <c r="T16" i="37"/>
  <c r="U16" i="37"/>
  <c r="V16" i="37"/>
  <c r="W16" i="37"/>
  <c r="X16" i="37"/>
  <c r="E14" i="37"/>
  <c r="F14" i="37"/>
  <c r="G14" i="37"/>
  <c r="H14" i="37"/>
  <c r="I14" i="37"/>
  <c r="J14" i="37"/>
  <c r="K14" i="37"/>
  <c r="L14" i="37"/>
  <c r="M14" i="37"/>
  <c r="N14" i="37"/>
  <c r="O14" i="37"/>
  <c r="P14" i="37"/>
  <c r="Q14" i="37"/>
  <c r="R14" i="37"/>
  <c r="S14" i="37"/>
  <c r="T14" i="37"/>
  <c r="U14" i="37"/>
  <c r="V14" i="37"/>
  <c r="W14" i="37"/>
  <c r="X14" i="37"/>
  <c r="E12" i="37"/>
  <c r="F12" i="37"/>
  <c r="G12" i="37"/>
  <c r="H12" i="37"/>
  <c r="I12" i="37"/>
  <c r="J12" i="37"/>
  <c r="K12" i="37"/>
  <c r="L12" i="37"/>
  <c r="M12" i="37"/>
  <c r="N12" i="37"/>
  <c r="O12" i="37"/>
  <c r="P12" i="37"/>
  <c r="Q12" i="37"/>
  <c r="R12" i="37"/>
  <c r="S12" i="37"/>
  <c r="T12" i="37"/>
  <c r="U12" i="37"/>
  <c r="V12" i="37"/>
  <c r="W12" i="37"/>
  <c r="X12" i="37"/>
  <c r="E10" i="37"/>
  <c r="F10" i="37"/>
  <c r="G10" i="37"/>
  <c r="H10" i="37"/>
  <c r="I10" i="37"/>
  <c r="J10" i="37"/>
  <c r="K10" i="37"/>
  <c r="L10" i="37"/>
  <c r="M10" i="37"/>
  <c r="N10" i="37"/>
  <c r="O10" i="37"/>
  <c r="P10" i="37"/>
  <c r="Q10" i="37"/>
  <c r="R10" i="37"/>
  <c r="S10" i="37"/>
  <c r="T10" i="37"/>
  <c r="U10" i="37"/>
  <c r="V10" i="37"/>
  <c r="W10" i="37"/>
  <c r="X10" i="37"/>
  <c r="E8" i="37"/>
  <c r="F8" i="37"/>
  <c r="G8" i="37"/>
  <c r="H8" i="37"/>
  <c r="I8" i="37"/>
  <c r="J8" i="37"/>
  <c r="K8" i="37"/>
  <c r="L8" i="37"/>
  <c r="M8" i="37"/>
  <c r="N8" i="37"/>
  <c r="O8" i="37"/>
  <c r="P8" i="37"/>
  <c r="Q8" i="37"/>
  <c r="R8" i="37"/>
  <c r="S8" i="37"/>
  <c r="T8" i="37"/>
  <c r="U8" i="37"/>
  <c r="V8" i="37"/>
  <c r="W8" i="37"/>
  <c r="X8" i="37"/>
  <c r="E6" i="37"/>
  <c r="F6" i="37"/>
  <c r="G6" i="37"/>
  <c r="H6" i="37"/>
  <c r="I6" i="37"/>
  <c r="J6" i="37"/>
  <c r="K6" i="37"/>
  <c r="L6" i="37"/>
  <c r="M6" i="37"/>
  <c r="N6" i="37"/>
  <c r="O6" i="37"/>
  <c r="P6" i="37"/>
  <c r="Q6" i="37"/>
  <c r="R6" i="37"/>
  <c r="S6" i="37"/>
  <c r="T6" i="37"/>
  <c r="U6" i="37"/>
  <c r="V6" i="37"/>
  <c r="W6" i="37"/>
  <c r="X6" i="37"/>
  <c r="E4" i="37"/>
  <c r="F4" i="37"/>
  <c r="G4" i="37"/>
  <c r="H4" i="37"/>
  <c r="I4" i="37"/>
  <c r="J4" i="37"/>
  <c r="K4" i="37"/>
  <c r="L4" i="37"/>
  <c r="M4" i="37"/>
  <c r="N4" i="37"/>
  <c r="O4" i="37"/>
  <c r="P4" i="37"/>
  <c r="Q4" i="37"/>
  <c r="R4" i="37"/>
  <c r="S4" i="37"/>
  <c r="T4" i="37"/>
  <c r="U4" i="37"/>
  <c r="V4" i="37"/>
  <c r="W4" i="37"/>
  <c r="X4" i="37"/>
  <c r="E3" i="37"/>
  <c r="F3" i="37"/>
  <c r="G3" i="37"/>
  <c r="H3" i="37"/>
  <c r="I3" i="37"/>
  <c r="J3" i="37"/>
  <c r="K3" i="37"/>
  <c r="L3" i="37"/>
  <c r="M3" i="37"/>
  <c r="N3" i="37"/>
  <c r="O3" i="37"/>
  <c r="P3" i="37"/>
  <c r="Q3" i="37"/>
  <c r="R3" i="37"/>
  <c r="S3" i="37"/>
  <c r="T3" i="37"/>
  <c r="U3" i="37"/>
  <c r="V3" i="37"/>
  <c r="W3" i="37"/>
  <c r="X3" i="3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W29" i="4"/>
  <c r="F3" i="33"/>
  <c r="F11" i="31"/>
  <c r="W29" i="35"/>
  <c r="S18" i="32"/>
  <c r="G13" i="33"/>
  <c r="F4" i="5"/>
  <c r="S6" i="29"/>
  <c r="Q10" i="31"/>
  <c r="W17" i="34"/>
  <c r="T6" i="35"/>
  <c r="P9" i="5"/>
  <c r="F4" i="31"/>
  <c r="F10" i="31"/>
  <c r="Q12" i="31"/>
  <c r="T6" i="32"/>
  <c r="T30" i="32"/>
  <c r="S30" i="4"/>
  <c r="F13" i="5"/>
  <c r="W5" i="35"/>
  <c r="S18" i="35"/>
  <c r="F12" i="5"/>
  <c r="T18" i="35"/>
  <c r="F3" i="5"/>
  <c r="P12" i="31"/>
  <c r="W29" i="32"/>
  <c r="F13" i="31"/>
  <c r="G11" i="33"/>
  <c r="T18" i="4"/>
  <c r="G12" i="31"/>
  <c r="W5" i="4"/>
  <c r="T6" i="4"/>
  <c r="G11" i="5"/>
  <c r="S30" i="29"/>
  <c r="W17" i="29"/>
  <c r="G9" i="33"/>
  <c r="G11" i="31"/>
  <c r="S30" i="32"/>
  <c r="F9" i="5"/>
  <c r="W29" i="29"/>
  <c r="G13" i="31"/>
  <c r="T30" i="4"/>
  <c r="S18" i="34"/>
  <c r="F4" i="33"/>
  <c r="S6" i="32"/>
  <c r="Q10" i="33"/>
  <c r="G3" i="5"/>
  <c r="T6" i="34"/>
  <c r="W5" i="29"/>
  <c r="P14" i="5"/>
  <c r="F13" i="33"/>
  <c r="Q11" i="5"/>
  <c r="G9" i="31"/>
  <c r="P10" i="31"/>
  <c r="T30" i="34"/>
  <c r="W17" i="35"/>
  <c r="F12" i="33"/>
  <c r="W5" i="32"/>
  <c r="G4" i="5"/>
  <c r="Q9" i="33"/>
  <c r="S6" i="4"/>
  <c r="Q9" i="5"/>
  <c r="P11" i="5"/>
  <c r="T18" i="29"/>
  <c r="G3" i="31"/>
  <c r="F9" i="31"/>
  <c r="P9" i="31"/>
  <c r="S6" i="35"/>
  <c r="S30" i="35"/>
  <c r="T30" i="35"/>
  <c r="G10" i="33"/>
  <c r="S18" i="29"/>
  <c r="G4" i="31"/>
  <c r="W17" i="32"/>
  <c r="G4" i="33"/>
  <c r="F10" i="33"/>
  <c r="G12" i="33"/>
  <c r="P9" i="33"/>
  <c r="Q13" i="33"/>
  <c r="P11" i="33"/>
  <c r="W17" i="4"/>
  <c r="F3" i="31"/>
  <c r="G10" i="31"/>
  <c r="F12" i="31"/>
  <c r="Q9" i="31"/>
  <c r="T18" i="34"/>
  <c r="Q14" i="33"/>
  <c r="S18" i="4"/>
  <c r="Q12" i="33"/>
  <c r="T18" i="32"/>
  <c r="Q10" i="5"/>
  <c r="G9" i="5"/>
  <c r="F10" i="5"/>
  <c r="G13" i="5"/>
  <c r="P10" i="5"/>
  <c r="Q13" i="5"/>
  <c r="P12" i="5"/>
  <c r="T6" i="29"/>
  <c r="T30" i="29"/>
  <c r="P13" i="31"/>
  <c r="Q13" i="31"/>
  <c r="S30" i="34"/>
  <c r="G3" i="33"/>
  <c r="G10" i="5"/>
  <c r="P10" i="33"/>
  <c r="F11" i="5"/>
  <c r="Q11" i="31"/>
  <c r="G12" i="5"/>
  <c r="Q11" i="33"/>
  <c r="P14" i="33"/>
  <c r="P13" i="33"/>
  <c r="Q12" i="5"/>
  <c r="Q14" i="5"/>
  <c r="F11" i="33"/>
  <c r="F9" i="33"/>
  <c r="P14" i="31"/>
  <c r="P11" i="31"/>
  <c r="S6" i="34"/>
  <c r="W5" i="34"/>
  <c r="P12" i="33"/>
  <c r="Q14" i="31"/>
  <c r="W29" i="34"/>
  <c r="P13" i="5"/>
</calcChain>
</file>

<file path=xl/comments1.xml><?xml version="1.0" encoding="utf-8"?>
<comments xmlns="http://schemas.openxmlformats.org/spreadsheetml/2006/main">
  <authors>
    <author>leroy</author>
  </authors>
  <commentList>
    <comment ref="B23" authorId="0" shapeId="0">
      <text>
        <r>
          <rPr>
            <sz val="9"/>
            <color indexed="81"/>
            <rFont val="Tahoma"/>
            <family val="2"/>
            <charset val="204"/>
          </rPr>
          <t>Периоды ниже округляются
* по дате понедельника для детализации "Недели"
* по 1-му числу месяца для детализации "Месяцы"
Статистика показана за полные недели/месяцы
Для детализации "Дни" указываются даты без округления</t>
        </r>
      </text>
    </comment>
  </commentList>
</comments>
</file>

<file path=xl/comments10.xml><?xml version="1.0" encoding="utf-8"?>
<comments xmlns="http://schemas.openxmlformats.org/spreadsheetml/2006/main">
  <authors>
    <author>leroy</author>
  </authors>
  <commentList>
    <comment ref="B9" authorId="0" shapeId="0">
      <text>
        <r>
          <rPr>
            <sz val="9"/>
            <color indexed="81"/>
            <rFont val="Tahoma"/>
            <family val="2"/>
            <charset val="204"/>
          </rPr>
          <t>Включая синонимы</t>
        </r>
      </text>
    </comment>
  </commentList>
</comments>
</file>

<file path=xl/comments11.xml><?xml version="1.0" encoding="utf-8"?>
<comments xmlns="http://schemas.openxmlformats.org/spreadsheetml/2006/main">
  <authors>
    <author>leroy</author>
  </authors>
  <commentList>
    <comment ref="B9" authorId="0" shapeId="0">
      <text>
        <r>
          <rPr>
            <sz val="9"/>
            <color indexed="81"/>
            <rFont val="Tahoma"/>
            <family val="2"/>
            <charset val="204"/>
          </rPr>
          <t>Включая синонимы</t>
        </r>
      </text>
    </comment>
  </commentList>
</comments>
</file>

<file path=xl/comments12.xml><?xml version="1.0" encoding="utf-8"?>
<comments xmlns="http://schemas.openxmlformats.org/spreadsheetml/2006/main">
  <authors>
    <author>leroy</author>
  </authors>
  <commentList>
    <comment ref="B9" authorId="0" shapeId="0">
      <text>
        <r>
          <rPr>
            <sz val="9"/>
            <color indexed="81"/>
            <rFont val="Tahoma"/>
            <family val="2"/>
            <charset val="204"/>
          </rPr>
          <t>Включая синонимы</t>
        </r>
      </text>
    </comment>
  </commentList>
</comments>
</file>

<file path=xl/comments13.xml><?xml version="1.0" encoding="utf-8"?>
<comments xmlns="http://schemas.openxmlformats.org/spreadsheetml/2006/main">
  <authors>
    <author>leroy</author>
  </authors>
  <commentList>
    <comment ref="A2" authorId="0" shapeId="0">
      <text>
        <r>
          <rPr>
            <sz val="9"/>
            <color rgb="FF000000"/>
            <rFont val="Tahoma"/>
            <family val="2"/>
            <charset val="204"/>
          </rPr>
          <t>Категории отсортированы по убыванию конверсий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R8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20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  <comment ref="R32" authorId="0" shapeId="0">
      <text>
        <r>
          <rPr>
            <sz val="9"/>
            <color indexed="81"/>
            <rFont val="Tahoma"/>
            <family val="2"/>
            <charset val="204"/>
          </rPr>
          <t>Данные за период 2</t>
        </r>
      </text>
    </comment>
  </commentList>
</comments>
</file>

<file path=xl/comments8.xml><?xml version="1.0" encoding="utf-8"?>
<comments xmlns="http://schemas.openxmlformats.org/spreadsheetml/2006/main">
  <authors>
    <author>leroy</author>
  </authors>
  <commentList>
    <comment ref="B9" authorId="0" shapeId="0">
      <text>
        <r>
          <rPr>
            <sz val="9"/>
            <color indexed="81"/>
            <rFont val="Tahoma"/>
            <family val="2"/>
            <charset val="204"/>
          </rPr>
          <t>Включая синонимы</t>
        </r>
      </text>
    </comment>
  </commentList>
</comments>
</file>

<file path=xl/comments9.xml><?xml version="1.0" encoding="utf-8"?>
<comments xmlns="http://schemas.openxmlformats.org/spreadsheetml/2006/main">
  <authors>
    <author>leroy</author>
  </authors>
  <commentList>
    <comment ref="B9" authorId="0" shapeId="0">
      <text>
        <r>
          <rPr>
            <sz val="9"/>
            <color indexed="81"/>
            <rFont val="Tahoma"/>
            <family val="2"/>
            <charset val="204"/>
          </rPr>
          <t>Включая синонимы</t>
        </r>
      </text>
    </comment>
  </commentList>
</comments>
</file>

<file path=xl/sharedStrings.xml><?xml version="1.0" encoding="utf-8"?>
<sst xmlns="http://schemas.openxmlformats.org/spreadsheetml/2006/main" count="1064" uniqueCount="120">
  <si>
    <t>CPA-аналитика</t>
  </si>
  <si>
    <t>Целевая метрика:</t>
  </si>
  <si>
    <t>Целевые визиты</t>
  </si>
  <si>
    <t>Версия шаблона:</t>
  </si>
  <si>
    <t>ГЕО</t>
  </si>
  <si>
    <t>Россия</t>
  </si>
  <si>
    <t>Клиент:</t>
  </si>
  <si>
    <t>Категория:</t>
  </si>
  <si>
    <t>Детализация:</t>
  </si>
  <si>
    <t>Месяцы</t>
  </si>
  <si>
    <t>Период динамики:</t>
  </si>
  <si>
    <t>2017-01-01</t>
  </si>
  <si>
    <t>2018-03-01</t>
  </si>
  <si>
    <t>Период 1:</t>
  </si>
  <si>
    <t>Период 2:</t>
  </si>
  <si>
    <t>2017-03-01</t>
  </si>
  <si>
    <t>2018-01-01</t>
  </si>
  <si>
    <t>Период</t>
  </si>
  <si>
    <t>2017-02-01</t>
  </si>
  <si>
    <t>Фев</t>
  </si>
  <si>
    <t>Мар</t>
  </si>
  <si>
    <t>2017-04-01</t>
  </si>
  <si>
    <t>Апр</t>
  </si>
  <si>
    <t>2017-05-01</t>
  </si>
  <si>
    <t>Май</t>
  </si>
  <si>
    <t>2017-06-01</t>
  </si>
  <si>
    <t>Июн</t>
  </si>
  <si>
    <t>2017-07-01</t>
  </si>
  <si>
    <t>Июл</t>
  </si>
  <si>
    <t>2017-08-01</t>
  </si>
  <si>
    <t>Авг</t>
  </si>
  <si>
    <t>2017-09-01</t>
  </si>
  <si>
    <t>Сен</t>
  </si>
  <si>
    <t>2017-10-01</t>
  </si>
  <si>
    <t>Окт</t>
  </si>
  <si>
    <t>2017-11-01</t>
  </si>
  <si>
    <t>Ноя</t>
  </si>
  <si>
    <t>2017-12-01</t>
  </si>
  <si>
    <t>Дек</t>
  </si>
  <si>
    <t>2018-02-01</t>
  </si>
  <si>
    <t>Клики</t>
  </si>
  <si>
    <t>Конкуренты</t>
  </si>
  <si>
    <t>Поиск</t>
  </si>
  <si>
    <t>Сети</t>
  </si>
  <si>
    <t>Типы таргетинга</t>
  </si>
  <si>
    <t>Типы баннеров</t>
  </si>
  <si>
    <t>Баннер на поиске</t>
  </si>
  <si>
    <t>Смарт-баннеры</t>
  </si>
  <si>
    <t>Клиент</t>
  </si>
  <si>
    <t>Фраза (прочее)</t>
  </si>
  <si>
    <t>Фраза (навигационные)</t>
  </si>
  <si>
    <t>Фраза (ДРФ)</t>
  </si>
  <si>
    <t>Клиент vs. Конкуренты</t>
  </si>
  <si>
    <t>По типам таргетинга</t>
  </si>
  <si>
    <t>По типам баннеров</t>
  </si>
  <si>
    <t>По типам устройств</t>
  </si>
  <si>
    <t>Суммарно</t>
  </si>
  <si>
    <t>CITILINK</t>
  </si>
  <si>
    <t>Доля клиента</t>
  </si>
  <si>
    <t>Доля конкурентов</t>
  </si>
  <si>
    <t>Данные за период 2</t>
  </si>
  <si>
    <t>Расходы</t>
  </si>
  <si>
    <t>CPA</t>
  </si>
  <si>
    <t>Конкурент 1</t>
  </si>
  <si>
    <t>Конкурент 2</t>
  </si>
  <si>
    <t>Конкурент 3</t>
  </si>
  <si>
    <t>Конкурент 4</t>
  </si>
  <si>
    <t>Конкурент 5</t>
  </si>
  <si>
    <t>Конкурент 6</t>
  </si>
  <si>
    <t>Конкурент 7</t>
  </si>
  <si>
    <t>Конкурент 8</t>
  </si>
  <si>
    <t>Конкурент 9</t>
  </si>
  <si>
    <t>Конкурент 10</t>
  </si>
  <si>
    <t>CR</t>
  </si>
  <si>
    <t>Атрибуция:</t>
  </si>
  <si>
    <t>Последний значимый переход</t>
  </si>
  <si>
    <t>Валюта:</t>
  </si>
  <si>
    <t>С учетом НДС:</t>
  </si>
  <si>
    <t>Конверсии</t>
  </si>
  <si>
    <t>Категория 1</t>
  </si>
  <si>
    <t>Категория 2</t>
  </si>
  <si>
    <t>Категория 3</t>
  </si>
  <si>
    <t>Категория 4</t>
  </si>
  <si>
    <t>Категория 5</t>
  </si>
  <si>
    <t>Категория 6</t>
  </si>
  <si>
    <t>Категория 7</t>
  </si>
  <si>
    <t>Категория 8</t>
  </si>
  <si>
    <t>Минимум</t>
  </si>
  <si>
    <t>Максимум</t>
  </si>
  <si>
    <t>По типам площадок</t>
  </si>
  <si>
    <t>Данные за период 1</t>
  </si>
  <si>
    <t>CPC</t>
  </si>
  <si>
    <t>Кредитные карты</t>
  </si>
  <si>
    <t>Период 2</t>
  </si>
  <si>
    <t>Период 1</t>
  </si>
  <si>
    <t>Конкурент 11</t>
  </si>
  <si>
    <t>Конкурент 12</t>
  </si>
  <si>
    <t>Конкурент 13</t>
  </si>
  <si>
    <t>Конкурент 14</t>
  </si>
  <si>
    <t>Конкурент 15</t>
  </si>
  <si>
    <t>Конкурент 16</t>
  </si>
  <si>
    <t>Конкурент 17</t>
  </si>
  <si>
    <t>Конкурент 18</t>
  </si>
  <si>
    <t>Конкурент 19</t>
  </si>
  <si>
    <t>Конкурент 20</t>
  </si>
  <si>
    <t>Конкуренты с кликами</t>
  </si>
  <si>
    <t>Конкуренты с конверсиями</t>
  </si>
  <si>
    <t>Количество конкурентов</t>
  </si>
  <si>
    <t>Среднее по группе конкурентов</t>
  </si>
  <si>
    <t>Ретаргетинг и подбор аудитории</t>
  </si>
  <si>
    <t>Фразы</t>
  </si>
  <si>
    <t>Текстово-графические</t>
  </si>
  <si>
    <t>Графические</t>
  </si>
  <si>
    <t>руб.</t>
  </si>
  <si>
    <t>Десктопы</t>
  </si>
  <si>
    <t>Смартфоны</t>
  </si>
  <si>
    <t xml:space="preserve">Видеообъявления и видеодополнения </t>
  </si>
  <si>
    <t>Да</t>
  </si>
  <si>
    <t>Прочие конкуренты</t>
  </si>
  <si>
    <t>2,2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</si>
</sst>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\+0%;\-0%"/>
  </numFmts>
  <fonts count="11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2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9"/>
      <color indexed="81"/>
      <name val="Tahoma"/>
      <family val="2"/>
      <charset val="204"/>
    </font>
    <font>
      <sz val="11"/>
      <color theme="1"/>
      <name val="Arial"/>
      <family val="2"/>
      <scheme val="minor"/>
    </font>
    <font>
      <sz val="9"/>
      <color rgb="FF00000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3" fontId="1" fillId="0" borderId="0" xfId="0" applyNumberFormat="1" applyFont="1" applyBorder="1"/>
    <xf numFmtId="0" fontId="1" fillId="2" borderId="0" xfId="0" applyFont="1" applyFill="1" applyBorder="1"/>
    <xf numFmtId="0" fontId="7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3" fontId="1" fillId="0" borderId="0" xfId="0" applyNumberFormat="1" applyFont="1" applyFill="1" applyBorder="1"/>
    <xf numFmtId="0" fontId="1" fillId="4" borderId="0" xfId="0" applyFont="1" applyFill="1"/>
    <xf numFmtId="0" fontId="1" fillId="3" borderId="0" xfId="0" applyFont="1" applyFill="1" applyBorder="1"/>
    <xf numFmtId="0" fontId="1" fillId="4" borderId="0" xfId="0" applyFont="1" applyFill="1" applyBorder="1"/>
    <xf numFmtId="165" fontId="1" fillId="0" borderId="0" xfId="0" applyNumberFormat="1" applyFont="1" applyFill="1" applyBorder="1"/>
    <xf numFmtId="164" fontId="1" fillId="0" borderId="0" xfId="0" applyNumberFormat="1" applyFont="1" applyBorder="1"/>
    <xf numFmtId="9" fontId="1" fillId="0" borderId="0" xfId="1" applyFont="1" applyBorder="1"/>
    <xf numFmtId="164" fontId="1" fillId="0" borderId="0" xfId="1" applyNumberFormat="1" applyFont="1" applyFill="1" applyBorder="1"/>
    <xf numFmtId="0" fontId="7" fillId="4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9" fontId="1" fillId="0" borderId="0" xfId="0" applyNumberFormat="1" applyFont="1"/>
    <xf numFmtId="9" fontId="1" fillId="3" borderId="0" xfId="1" applyNumberFormat="1" applyFont="1" applyFill="1"/>
    <xf numFmtId="9" fontId="1" fillId="4" borderId="0" xfId="1" applyNumberFormat="1" applyFont="1" applyFill="1"/>
    <xf numFmtId="0" fontId="2" fillId="2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center"/>
    </xf>
    <xf numFmtId="3" fontId="1" fillId="0" borderId="0" xfId="0" applyNumberFormat="1" applyFont="1"/>
    <xf numFmtId="165" fontId="1" fillId="0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5" borderId="0" xfId="0" applyFont="1" applyFill="1" applyBorder="1"/>
    <xf numFmtId="49" fontId="1" fillId="5" borderId="0" xfId="0" applyNumberFormat="1" applyFont="1" applyFill="1" applyBorder="1"/>
    <xf numFmtId="0" fontId="1" fillId="6" borderId="0" xfId="0" applyFont="1" applyFill="1" applyBorder="1"/>
    <xf numFmtId="49" fontId="1" fillId="6" borderId="0" xfId="0" applyNumberFormat="1" applyFont="1" applyFill="1" applyBorder="1"/>
    <xf numFmtId="49" fontId="1" fillId="2" borderId="0" xfId="0" applyNumberFormat="1" applyFont="1" applyFill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1" fillId="3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</cellXfs>
  <cellStyles count="2">
    <cellStyle name="Обычный" xfId="0" builtinId="0"/>
    <cellStyle name="Процентный" xfId="1" builtinId="5"/>
  </cellStyles>
  <dxfs count="1">
    <dxf>
      <font>
        <color theme="0"/>
      </font>
      <fill>
        <patternFill>
          <bgColor theme="2"/>
        </patternFill>
      </fill>
    </dxf>
  </dxfs>
  <tableStyles count="0" defaultTableStyle="TableStyleMedium2" defaultPivotStyle="PivotStyleMedium9"/>
  <colors>
    <mruColors>
      <color rgb="FFD9D9D9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1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1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1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1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1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1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1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1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1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1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1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1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1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1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1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1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1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1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1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1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1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1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1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1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_rels/chart1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Клики!$R$3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Клики!$T$5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Клики!$S$3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Клики!$W$5</c:f>
                  <c:strCache>
                    <c:ptCount val="1"/>
                    <c:pt idx="0">
                      <c:v>+0%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AEA-554E-B4AB-41F5569675D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{B825252C-5222-44CB-AE82-A4CBBDF3F908}</c15:txfldGUID>
                      <c15:f>Клики!$W$5</c15:f>
                      <c15:dlblFieldTableCache>
                        <c:ptCount val="1"/>
                        <c:pt idx="0">
                          <c:v>+0%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Клики!$R$3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Клики!$S$5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346144"/>
        <c:axId val="540346536"/>
      </c:barChart>
      <c:catAx>
        <c:axId val="5403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6536"/>
        <c:crosses val="autoZero"/>
        <c:auto val="1"/>
        <c:lblAlgn val="ctr"/>
        <c:lblOffset val="100"/>
        <c:noMultiLvlLbl val="0"/>
      </c:catAx>
      <c:valAx>
        <c:axId val="54034653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Клики!$U$20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Клики!$U$21:$U$22</c:f>
              <c:numCache>
                <c:formatCode>#,##0</c:formatCode>
                <c:ptCount val="2"/>
                <c:pt idx="0">
                  <c:v>500000</c:v>
                </c:pt>
                <c:pt idx="1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'Клики (типы)'!$E$2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'Клики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'Клики (типы)'!$E$3:$E$4</c:f>
              <c:numCache>
                <c:formatCode>#,##0</c:formatCode>
                <c:ptCount val="2"/>
                <c:pt idx="0">
                  <c:v>200000</c:v>
                </c:pt>
                <c:pt idx="1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'Конверсии (типы)'!$N$9</c:f>
              <c:numCache>
                <c:formatCode>#,##0</c:formatCode>
                <c:ptCount val="1"/>
                <c:pt idx="0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'Конверсии (типы)'!$M$9</c:f>
              <c:numCache>
                <c:formatCode>#,##0</c:formatCode>
                <c:ptCount val="1"/>
                <c:pt idx="0">
                  <c:v>60000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66912"/>
        <c:axId val="548167304"/>
      </c:barChart>
      <c:catAx>
        <c:axId val="5481669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7304"/>
        <c:crosses val="autoZero"/>
        <c:auto val="1"/>
        <c:lblAlgn val="ctr"/>
        <c:lblOffset val="100"/>
        <c:noMultiLvlLbl val="0"/>
      </c:catAx>
      <c:valAx>
        <c:axId val="54816730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691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'Конверсии (типы)'!$N$10</c:f>
              <c:numCache>
                <c:formatCode>#,##0</c:formatCode>
                <c:ptCount val="1"/>
                <c:pt idx="0">
                  <c:v>60000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'Конверсии (типы)'!$M$10</c:f>
              <c:numCache>
                <c:formatCode>#,##0</c:formatCode>
                <c:ptCount val="1"/>
                <c:pt idx="0">
                  <c:v>20000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68088"/>
        <c:axId val="548168480"/>
      </c:barChart>
      <c:catAx>
        <c:axId val="5481680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8480"/>
        <c:crosses val="autoZero"/>
        <c:auto val="1"/>
        <c:lblAlgn val="ctr"/>
        <c:lblOffset val="100"/>
        <c:noMultiLvlLbl val="0"/>
      </c:catAx>
      <c:valAx>
        <c:axId val="54816848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808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'Конверсии (типы)'!$D$12</c:f>
              <c:numCache>
                <c:formatCode>#,##0</c:formatCode>
                <c:ptCount val="1"/>
                <c:pt idx="0">
                  <c:v>60000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'Конверсии (типы)'!$C$12</c:f>
              <c:numCache>
                <c:formatCode>#,##0</c:formatCode>
                <c:ptCount val="1"/>
                <c:pt idx="0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69264"/>
        <c:axId val="548169656"/>
      </c:barChart>
      <c:catAx>
        <c:axId val="548169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9656"/>
        <c:crosses val="autoZero"/>
        <c:auto val="1"/>
        <c:lblAlgn val="ctr"/>
        <c:lblOffset val="100"/>
        <c:noMultiLvlLbl val="0"/>
      </c:catAx>
      <c:valAx>
        <c:axId val="54816965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926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'Конверсии (типы)'!$D$13</c:f>
              <c:numCache>
                <c:formatCode>#,##0</c:formatCode>
                <c:ptCount val="1"/>
                <c:pt idx="0">
                  <c:v>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'Конверсии (типы)'!$C$13</c:f>
              <c:numCache>
                <c:formatCode>#,##0</c:formatCode>
                <c:ptCount val="1"/>
                <c:pt idx="0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0440"/>
        <c:axId val="548170832"/>
      </c:barChart>
      <c:catAx>
        <c:axId val="548170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0832"/>
        <c:crosses val="autoZero"/>
        <c:auto val="1"/>
        <c:lblAlgn val="ctr"/>
        <c:lblOffset val="100"/>
        <c:noMultiLvlLbl val="0"/>
      </c:catAx>
      <c:valAx>
        <c:axId val="54817083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044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'Конверсии (типы)'!$N$11</c:f>
              <c:numCache>
                <c:formatCode>#,##0</c:formatCode>
                <c:ptCount val="1"/>
                <c:pt idx="0">
                  <c:v>10000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'Конверсии (типы)'!$M$11</c:f>
              <c:numCache>
                <c:formatCode>#,##0</c:formatCode>
                <c:ptCount val="1"/>
                <c:pt idx="0">
                  <c:v>70000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1616"/>
        <c:axId val="548172008"/>
      </c:barChart>
      <c:catAx>
        <c:axId val="548171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2008"/>
        <c:crosses val="autoZero"/>
        <c:auto val="1"/>
        <c:lblAlgn val="ctr"/>
        <c:lblOffset val="100"/>
        <c:noMultiLvlLbl val="0"/>
      </c:catAx>
      <c:valAx>
        <c:axId val="54817200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161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'Конверсии (типы)'!$N$12</c:f>
              <c:numCache>
                <c:formatCode>#,##0</c:formatCode>
                <c:ptCount val="1"/>
                <c:pt idx="0">
                  <c:v>20000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'Конверсии (типы)'!$M$12</c:f>
              <c:numCache>
                <c:formatCode>#,##0</c:formatCode>
                <c:ptCount val="1"/>
                <c:pt idx="0">
                  <c:v>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2792"/>
        <c:axId val="548173184"/>
      </c:barChart>
      <c:catAx>
        <c:axId val="548172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3184"/>
        <c:crosses val="autoZero"/>
        <c:auto val="1"/>
        <c:lblAlgn val="ctr"/>
        <c:lblOffset val="100"/>
        <c:noMultiLvlLbl val="0"/>
      </c:catAx>
      <c:valAx>
        <c:axId val="54817318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279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'Конверсии (типы)'!$N$13</c:f>
              <c:numCache>
                <c:formatCode>#,##0</c:formatCode>
                <c:ptCount val="1"/>
                <c:pt idx="0">
                  <c:v>40000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'Конверсии (типы)'!$M$13</c:f>
              <c:numCache>
                <c:formatCode>#,##0</c:formatCode>
                <c:ptCount val="1"/>
                <c:pt idx="0">
                  <c:v>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3968"/>
        <c:axId val="548174360"/>
      </c:barChart>
      <c:catAx>
        <c:axId val="5481739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4360"/>
        <c:crosses val="autoZero"/>
        <c:auto val="1"/>
        <c:lblAlgn val="ctr"/>
        <c:lblOffset val="100"/>
        <c:noMultiLvlLbl val="0"/>
      </c:catAx>
      <c:valAx>
        <c:axId val="54817436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39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'Конверсии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'Конверсии (типы)'!$N$14</c:f>
              <c:numCache>
                <c:formatCode>#,##0</c:formatCode>
                <c:ptCount val="1"/>
                <c:pt idx="0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'Конверсии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'Конверсии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'Конверсии (типы)'!$M$14</c:f>
              <c:numCache>
                <c:formatCode>#,##0</c:formatCode>
                <c:ptCount val="1"/>
                <c:pt idx="0">
                  <c:v>20000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5144"/>
        <c:axId val="548175536"/>
      </c:barChart>
      <c:catAx>
        <c:axId val="548175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5536"/>
        <c:crosses val="autoZero"/>
        <c:auto val="1"/>
        <c:lblAlgn val="ctr"/>
        <c:lblOffset val="100"/>
        <c:noMultiLvlLbl val="0"/>
      </c:catAx>
      <c:valAx>
        <c:axId val="54817553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514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'Конверсии (типы)'!$C$2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'Конверсии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'Конверсии (типы)'!$C$3:$C$4</c:f>
              <c:numCache>
                <c:formatCode>#,##0</c:formatCode>
                <c:ptCount val="2"/>
                <c:pt idx="0">
                  <c:v>20000</c:v>
                </c:pt>
                <c:pt idx="1">
                  <c:v>70000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Клики!$S$32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Клики!$S$33:$S$34</c:f>
              <c:numCache>
                <c:formatCode>#,##0</c:formatCode>
                <c:ptCount val="2"/>
                <c:pt idx="0">
                  <c:v>300000</c:v>
                </c:pt>
                <c:pt idx="1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'Конверсии (типы)'!$E$2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'Конверсии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'Конверсии (типы)'!$E$3:$E$4</c:f>
              <c:numCache>
                <c:formatCode>#,##0</c:formatCode>
                <c:ptCount val="2"/>
                <c:pt idx="0">
                  <c:v>60000</c:v>
                </c:pt>
                <c:pt idx="1">
                  <c:v>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'Расходы (типы)'!$N$9</c:f>
              <c:numCache>
                <c:formatCode>#,##0</c:formatCode>
                <c:ptCount val="1"/>
                <c:pt idx="0">
                  <c:v>9000000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'Расходы (типы)'!$M$9</c:f>
              <c:numCache>
                <c:formatCode>#,##0</c:formatCode>
                <c:ptCount val="1"/>
                <c:pt idx="0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7104"/>
        <c:axId val="548177496"/>
      </c:barChart>
      <c:catAx>
        <c:axId val="548177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7496"/>
        <c:crosses val="autoZero"/>
        <c:auto val="1"/>
        <c:lblAlgn val="ctr"/>
        <c:lblOffset val="100"/>
        <c:noMultiLvlLbl val="0"/>
      </c:catAx>
      <c:valAx>
        <c:axId val="54817749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710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'Расходы (типы)'!$N$10</c:f>
              <c:numCache>
                <c:formatCode>#,##0</c:formatCode>
                <c:ptCount val="1"/>
                <c:pt idx="0">
                  <c:v>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'Расходы (типы)'!$M$10</c:f>
              <c:numCache>
                <c:formatCode>#,##0</c:formatCode>
                <c:ptCount val="1"/>
                <c:pt idx="0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78280"/>
        <c:axId val="548178672"/>
      </c:barChart>
      <c:catAx>
        <c:axId val="548178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8672"/>
        <c:crosses val="autoZero"/>
        <c:auto val="1"/>
        <c:lblAlgn val="ctr"/>
        <c:lblOffset val="100"/>
        <c:noMultiLvlLbl val="0"/>
      </c:catAx>
      <c:valAx>
        <c:axId val="54817867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7828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'Расходы (типы)'!$D$12</c:f>
              <c:numCache>
                <c:formatCode>#,##0</c:formatCode>
                <c:ptCount val="1"/>
                <c:pt idx="0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'Расходы (типы)'!$C$12</c:f>
              <c:numCache>
                <c:formatCode>#,##0</c:formatCode>
                <c:ptCount val="1"/>
                <c:pt idx="0">
                  <c:v>9000000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2256"/>
        <c:axId val="548712648"/>
      </c:barChart>
      <c:catAx>
        <c:axId val="548712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2648"/>
        <c:crosses val="autoZero"/>
        <c:auto val="1"/>
        <c:lblAlgn val="ctr"/>
        <c:lblOffset val="100"/>
        <c:noMultiLvlLbl val="0"/>
      </c:catAx>
      <c:valAx>
        <c:axId val="54871264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225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'Расходы (типы)'!$D$13</c:f>
              <c:numCache>
                <c:formatCode>#,##0</c:formatCode>
                <c:ptCount val="1"/>
                <c:pt idx="0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'Расходы (типы)'!$C$13</c:f>
              <c:numCache>
                <c:formatCode>#,##0</c:formatCode>
                <c:ptCount val="1"/>
                <c:pt idx="0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3432"/>
        <c:axId val="548713824"/>
      </c:barChart>
      <c:catAx>
        <c:axId val="5487134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3824"/>
        <c:crosses val="autoZero"/>
        <c:auto val="1"/>
        <c:lblAlgn val="ctr"/>
        <c:lblOffset val="100"/>
        <c:noMultiLvlLbl val="0"/>
      </c:catAx>
      <c:valAx>
        <c:axId val="54871382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343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'Расходы (типы)'!$N$11</c:f>
              <c:numCache>
                <c:formatCode>#,##0</c:formatCode>
                <c:ptCount val="1"/>
                <c:pt idx="0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'Расходы (типы)'!$M$11</c:f>
              <c:numCache>
                <c:formatCode>#,##0</c:formatCode>
                <c:ptCount val="1"/>
                <c:pt idx="0">
                  <c:v>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4608"/>
        <c:axId val="548715000"/>
      </c:barChart>
      <c:catAx>
        <c:axId val="548714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5000"/>
        <c:crosses val="autoZero"/>
        <c:auto val="1"/>
        <c:lblAlgn val="ctr"/>
        <c:lblOffset val="100"/>
        <c:noMultiLvlLbl val="0"/>
      </c:catAx>
      <c:valAx>
        <c:axId val="54871500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460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'Расходы (типы)'!$N$12</c:f>
              <c:numCache>
                <c:formatCode>#,##0</c:formatCode>
                <c:ptCount val="1"/>
                <c:pt idx="0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'Расходы (типы)'!$M$12</c:f>
              <c:numCache>
                <c:formatCode>#,##0</c:formatCode>
                <c:ptCount val="1"/>
                <c:pt idx="0">
                  <c:v>4000000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5784"/>
        <c:axId val="548716176"/>
      </c:barChart>
      <c:catAx>
        <c:axId val="548715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6176"/>
        <c:crosses val="autoZero"/>
        <c:auto val="1"/>
        <c:lblAlgn val="ctr"/>
        <c:lblOffset val="100"/>
        <c:noMultiLvlLbl val="0"/>
      </c:catAx>
      <c:valAx>
        <c:axId val="54871617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578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'Расходы (типы)'!$N$13</c:f>
              <c:numCache>
                <c:formatCode>#,##0</c:formatCode>
                <c:ptCount val="1"/>
                <c:pt idx="0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'Расходы (типы)'!$M$13</c:f>
              <c:numCache>
                <c:formatCode>#,##0</c:formatCode>
                <c:ptCount val="1"/>
                <c:pt idx="0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6960"/>
        <c:axId val="548717352"/>
      </c:barChart>
      <c:catAx>
        <c:axId val="548716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7352"/>
        <c:crosses val="autoZero"/>
        <c:auto val="1"/>
        <c:lblAlgn val="ctr"/>
        <c:lblOffset val="100"/>
        <c:noMultiLvlLbl val="0"/>
      </c:catAx>
      <c:valAx>
        <c:axId val="54871735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696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'Расходы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'Расходы (типы)'!$N$14</c:f>
              <c:numCache>
                <c:formatCode>#,##0</c:formatCode>
                <c:ptCount val="1"/>
                <c:pt idx="0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'Расходы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'Расходы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'Расходы (типы)'!$M$14</c:f>
              <c:numCache>
                <c:formatCode>#,##0</c:formatCode>
                <c:ptCount val="1"/>
                <c:pt idx="0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18136"/>
        <c:axId val="548718528"/>
      </c:barChart>
      <c:catAx>
        <c:axId val="548718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8528"/>
        <c:crosses val="autoZero"/>
        <c:auto val="1"/>
        <c:lblAlgn val="ctr"/>
        <c:lblOffset val="100"/>
        <c:noMultiLvlLbl val="0"/>
      </c:catAx>
      <c:valAx>
        <c:axId val="54871852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1813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'Расходы (типы)'!$C$2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'Расходы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'Расходы (типы)'!$C$3:$C$4</c:f>
              <c:numCache>
                <c:formatCode>#,##0</c:formatCode>
                <c:ptCount val="2"/>
                <c:pt idx="0">
                  <c:v>2000000</c:v>
                </c:pt>
                <c:pt idx="1">
                  <c:v>1000000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Клики!$U$32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Клики!$U$33:$U$34</c:f>
              <c:numCache>
                <c:formatCode>#,##0</c:formatCode>
                <c:ptCount val="2"/>
                <c:pt idx="0">
                  <c:v>500000</c:v>
                </c:pt>
                <c:pt idx="1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'Расходы (типы)'!$E$2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'Расходы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'Расходы (типы)'!$E$3:$E$4</c:f>
              <c:numCache>
                <c:formatCode>#,##0</c:formatCode>
                <c:ptCount val="2"/>
                <c:pt idx="0">
                  <c:v>2000000</c:v>
                </c:pt>
                <c:pt idx="1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(типы)'!$N$51</c:f>
                  <c:strCache>
                    <c:ptCount val="1"/>
                    <c:pt idx="0">
                      <c:v>7000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{D2ED36F8-9ED1-4203-8C7F-3DA982609D23}</c15:txfldGUID>
                      <c15:f>'CPA (типы)'!$N$51</c15:f>
                      <c15:dlblFieldTableCache>
                        <c:ptCount val="1"/>
                        <c:pt idx="0">
                          <c:v>7000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'CPA (типы)'!$N$9</c:f>
              <c:numCache>
                <c:formatCode>#,##0</c:formatCode>
                <c:ptCount val="1"/>
                <c:pt idx="0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(типы)'!$M$51</c:f>
                  <c:strCache>
                    <c:ptCount val="1"/>
                    <c:pt idx="0">
                      <c:v>6000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{1042347C-91C6-46EA-B18C-0895F240EE37}</c15:txfldGUID>
                      <c15:f>'CPA (типы)'!$M$51</c15:f>
                      <c15:dlblFieldTableCache>
                        <c:ptCount val="1"/>
                        <c:pt idx="0">
                          <c:v>6000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'CPA (типы)'!$M$9</c:f>
              <c:numCache>
                <c:formatCode>#,##0</c:formatCode>
                <c:ptCount val="1"/>
                <c:pt idx="0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0096"/>
        <c:axId val="548720488"/>
      </c:barChart>
      <c:catAx>
        <c:axId val="548720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0488"/>
        <c:crosses val="autoZero"/>
        <c:auto val="1"/>
        <c:lblAlgn val="ctr"/>
        <c:lblOffset val="100"/>
        <c:noMultiLvlLbl val="0"/>
      </c:catAx>
      <c:valAx>
        <c:axId val="54872048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00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(типы)'!$N$52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{D0306AD3-EF76-4F88-95D3-3D16F8298C27}</c15:txfldGUID>
                      <c15:f>'CPA (типы)'!$N$52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'CPA (типы)'!$N$10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(типы)'!$M$52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{CB82FC59-7B0F-4D36-A5E1-D0D82FBEFF29}</c15:txfldGUID>
                      <c15:f>'CPA (типы)'!$M$52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'CPA (типы)'!$M$10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1272"/>
        <c:axId val="548721664"/>
      </c:barChart>
      <c:catAx>
        <c:axId val="548721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1664"/>
        <c:crosses val="autoZero"/>
        <c:auto val="1"/>
        <c:lblAlgn val="ctr"/>
        <c:lblOffset val="100"/>
        <c:noMultiLvlLbl val="0"/>
      </c:catAx>
      <c:valAx>
        <c:axId val="54872166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127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(типы)'!$D$54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{AD1C929A-5311-4BC5-AD17-837E7E8E47EB}</c15:txfldGUID>
                      <c15:f>'CPA (типы)'!$D$54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'CPA (типы)'!$D$12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(типы)'!$C$54</c:f>
                  <c:strCache>
                    <c:ptCount val="1"/>
                    <c:pt idx="0">
                      <c:v>7000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{024BAAFF-3587-4BEE-A532-6D2AF591EBC0}</c15:txfldGUID>
                      <c15:f>'CPA (типы)'!$C$54</c15:f>
                      <c15:dlblFieldTableCache>
                        <c:ptCount val="1"/>
                        <c:pt idx="0">
                          <c:v>7000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'CPA (типы)'!$C$12</c:f>
              <c:numCache>
                <c:formatCode>#,##0</c:formatCode>
                <c:ptCount val="1"/>
                <c:pt idx="0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2448"/>
        <c:axId val="548722840"/>
      </c:barChart>
      <c:catAx>
        <c:axId val="548722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2840"/>
        <c:crosses val="autoZero"/>
        <c:auto val="1"/>
        <c:lblAlgn val="ctr"/>
        <c:lblOffset val="100"/>
        <c:noMultiLvlLbl val="0"/>
      </c:catAx>
      <c:valAx>
        <c:axId val="54872284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244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(типы)'!$D$55</c:f>
                  <c:strCache>
                    <c:ptCount val="1"/>
                    <c:pt idx="0">
                      <c:v>8000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{47D1F8F8-AD9A-404A-B3CC-B0F5EF4A9496}</c15:txfldGUID>
                      <c15:f>'CPA (типы)'!$D$55</c15:f>
                      <c15:dlblFieldTableCache>
                        <c:ptCount val="1"/>
                        <c:pt idx="0">
                          <c:v>8000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'CPA (типы)'!$D$13</c:f>
              <c:numCache>
                <c:formatCode>#,##0</c:formatCode>
                <c:ptCount val="1"/>
                <c:pt idx="0">
                  <c:v>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(типы)'!$C$55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{65058E42-00CA-42F6-B1A3-FA9A43E6B6C6}</c15:txfldGUID>
                      <c15:f>'CPA (типы)'!$C$55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'CPA (типы)'!$C$13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3624"/>
        <c:axId val="548724016"/>
      </c:barChart>
      <c:catAx>
        <c:axId val="548723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4016"/>
        <c:crosses val="autoZero"/>
        <c:auto val="1"/>
        <c:lblAlgn val="ctr"/>
        <c:lblOffset val="100"/>
        <c:noMultiLvlLbl val="0"/>
      </c:catAx>
      <c:valAx>
        <c:axId val="54872401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362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(типы)'!$N$53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{D5693C90-5447-4A16-894E-DC6C5E384C25}</c15:txfldGUID>
                      <c15:f>'CPA (типы)'!$N$53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'CPA (типы)'!$N$11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(типы)'!$M$53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{68595BCA-A901-4AB5-8B71-B57D779AE102}</c15:txfldGUID>
                      <c15:f>'CPA (типы)'!$M$53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'CPA (типы)'!$M$11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4800"/>
        <c:axId val="548725192"/>
      </c:barChart>
      <c:catAx>
        <c:axId val="548724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5192"/>
        <c:crosses val="autoZero"/>
        <c:auto val="1"/>
        <c:lblAlgn val="ctr"/>
        <c:lblOffset val="100"/>
        <c:noMultiLvlLbl val="0"/>
      </c:catAx>
      <c:valAx>
        <c:axId val="54872519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480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(типы)'!$N$54</c:f>
                  <c:strCache>
                    <c:ptCount val="1"/>
                    <c:pt idx="0">
                      <c:v>9000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{0D67CF9D-DBC2-46E8-9226-6FC53F53C6AE}</c15:txfldGUID>
                      <c15:f>'CPA (типы)'!$N$54</c15:f>
                      <c15:dlblFieldTableCache>
                        <c:ptCount val="1"/>
                        <c:pt idx="0">
                          <c:v>9000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'CPA (типы)'!$N$12</c:f>
              <c:numCache>
                <c:formatCode>#,##0</c:formatCode>
                <c:ptCount val="1"/>
                <c:pt idx="0">
                  <c:v>9000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(типы)'!$M$54</c:f>
                  <c:strCache>
                    <c:ptCount val="1"/>
                    <c:pt idx="0">
                      <c:v>8000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{6F50F021-E678-4C17-B180-CCB48536F7B6}</c15:txfldGUID>
                      <c15:f>'CPA (типы)'!$M$54</c15:f>
                      <c15:dlblFieldTableCache>
                        <c:ptCount val="1"/>
                        <c:pt idx="0">
                          <c:v>8000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'CPA (типы)'!$M$12</c:f>
              <c:numCache>
                <c:formatCode>#,##0</c:formatCode>
                <c:ptCount val="1"/>
                <c:pt idx="0">
                  <c:v>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5976"/>
        <c:axId val="548726368"/>
      </c:barChart>
      <c:catAx>
        <c:axId val="548725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6368"/>
        <c:crosses val="autoZero"/>
        <c:auto val="1"/>
        <c:lblAlgn val="ctr"/>
        <c:lblOffset val="100"/>
        <c:noMultiLvlLbl val="0"/>
      </c:catAx>
      <c:valAx>
        <c:axId val="54872636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597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layout/>
              <c:tx>
                <c:strRef>
                  <c:f>'CPA (типы)'!$N$55</c:f>
                  <c:strCache>
                    <c:ptCount val="1"/>
                    <c:pt idx="0">
                      <c:v>9000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{44EA4E89-1C57-49AA-8813-A39C2FC96ED6}</c15:txfldGUID>
                      <c15:f>'CPA (типы)'!$N$55</c15:f>
                      <c15:dlblFieldTableCache>
                        <c:ptCount val="1"/>
                        <c:pt idx="0">
                          <c:v>9000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'CPA (типы)'!$N$13</c:f>
              <c:numCache>
                <c:formatCode>#,##0</c:formatCode>
                <c:ptCount val="1"/>
                <c:pt idx="0">
                  <c:v>9000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(типы)'!$M$55</c:f>
                  <c:strCache>
                    <c:ptCount val="1"/>
                    <c:pt idx="0">
                      <c:v>7000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{736E09EA-B546-486A-9818-5D82FD4B6636}</c15:txfldGUID>
                      <c15:f>'CPA (типы)'!$M$55</c15:f>
                      <c15:dlblFieldTableCache>
                        <c:ptCount val="1"/>
                        <c:pt idx="0">
                          <c:v>7000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'CPA (типы)'!$M$13</c:f>
              <c:numCache>
                <c:formatCode>#,##0</c:formatCode>
                <c:ptCount val="1"/>
                <c:pt idx="0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727152"/>
        <c:axId val="548727544"/>
      </c:barChart>
      <c:catAx>
        <c:axId val="548727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7544"/>
        <c:crosses val="autoZero"/>
        <c:auto val="1"/>
        <c:lblAlgn val="ctr"/>
        <c:lblOffset val="100"/>
        <c:noMultiLvlLbl val="0"/>
      </c:catAx>
      <c:valAx>
        <c:axId val="54872754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72715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dLbl>
              <c:idx val="0"/>
              <c:tx>
                <c:strRef>
                  <c:f>'CPA (типы)'!$N$56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{7909D433-C5E1-4E89-B26F-497D8B444875}</c15:txfldGUID>
                      <c15:f>'CPA (типы)'!$N$56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'CPA (типы)'!$N$14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'CPA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'CPA (типы)'!$M$56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{10AD231E-751F-40CF-B971-C94BD79920F8}</c15:txfldGUID>
                      <c15:f>'CPA (типы)'!$M$56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'CPA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'CPA (типы)'!$M$14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0640"/>
        <c:axId val="551121032"/>
      </c:barChart>
      <c:catAx>
        <c:axId val="5511206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1032"/>
        <c:crosses val="autoZero"/>
        <c:auto val="1"/>
        <c:lblAlgn val="ctr"/>
        <c:lblOffset val="100"/>
        <c:noMultiLvlLbl val="0"/>
      </c:catAx>
      <c:valAx>
        <c:axId val="55112103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064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(типы)'!$B$4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(типы)'!$G$4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{DF5012D6-C24D-45A6-9BAA-30DAF45366AA}</c15:txfldGUID>
                      <c15:f>'CPA (типы)'!$G$4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'CPA (типы)'!$C$2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'CPA (типы)'!$C$4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'CPA (типы)'!$B$3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'CPA (типы)'!$G$3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{310ADB81-4484-4CE3-A520-C4A9C61D286D}</c15:txfldGUID>
                      <c15:f>'CPA (типы)'!$G$3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'CPA (типы)'!$C$2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'CPA (типы)'!$C$3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51121816"/>
        <c:axId val="551122208"/>
      </c:barChart>
      <c:catAx>
        <c:axId val="551121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2208"/>
        <c:crosses val="autoZero"/>
        <c:auto val="1"/>
        <c:lblAlgn val="ctr"/>
        <c:lblOffset val="100"/>
        <c:noMultiLvlLbl val="0"/>
      </c:catAx>
      <c:valAx>
        <c:axId val="55112220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Клики!$S$4:$S$5</c:f>
              <c:numCache>
                <c:formatCode>#,##0</c:formatCode>
                <c:ptCount val="2"/>
                <c:pt idx="0">
                  <c:v>800000</c:v>
                </c:pt>
                <c:pt idx="1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6533976"/>
        <c:axId val="276534368"/>
      </c:barChart>
      <c:catAx>
        <c:axId val="27653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534368"/>
        <c:crosses val="autoZero"/>
        <c:auto val="1"/>
        <c:lblAlgn val="ctr"/>
        <c:lblOffset val="100"/>
        <c:tickLblSkip val="1"/>
        <c:noMultiLvlLbl val="0"/>
      </c:catAx>
      <c:valAx>
        <c:axId val="276534368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533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'CPA (типы)'!$B$4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'CPA (типы)'!$H$4</c:f>
                  <c:strCache>
                    <c:ptCount val="1"/>
                    <c:pt idx="0">
                      <c:v>5000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{901C7587-0257-4452-ADD0-EFA0B5269BFB}</c15:txfldGUID>
                      <c15:f>'CPA (типы)'!$H$4</c15:f>
                      <c15:dlblFieldTableCache>
                        <c:ptCount val="1"/>
                        <c:pt idx="0">
                          <c:v>5000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'CPA (типы)'!$D$2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'CPA (типы)'!$D$4</c:f>
              <c:numCache>
                <c:formatCode>#,##0</c:formatCode>
                <c:ptCount val="1"/>
                <c:pt idx="0">
                  <c:v>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'CPA (типы)'!$B$3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'CPA (типы)'!$H$3</c:f>
                  <c:strCache>
                    <c:ptCount val="1"/>
                    <c:pt idx="0">
                      <c:v>6000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{6F52A48D-7E69-47F3-83DD-8E455C5CE4E7}</c15:txfldGUID>
                      <c15:f>'CPA (типы)'!$H$3</c15:f>
                      <c15:dlblFieldTableCache>
                        <c:ptCount val="1"/>
                        <c:pt idx="0">
                          <c:v>6000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'CPA (типы)'!$D$2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'CPA (типы)'!$D$3</c:f>
              <c:numCache>
                <c:formatCode>#,##0</c:formatCode>
                <c:ptCount val="1"/>
                <c:pt idx="0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51122992"/>
        <c:axId val="551123384"/>
      </c:barChart>
      <c:catAx>
        <c:axId val="551122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3384"/>
        <c:crosses val="autoZero"/>
        <c:auto val="1"/>
        <c:lblAlgn val="ctr"/>
        <c:lblOffset val="100"/>
        <c:noMultiLvlLbl val="0"/>
      </c:catAx>
      <c:valAx>
        <c:axId val="55112338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(типы)'!$N$51</c:f>
                  <c:strCache>
                    <c:ptCount val="1"/>
                    <c:pt idx="0">
                      <c:v>0,01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{76130C1C-C028-489A-9E94-B9519453BBB5}</c15:txfldGUID>
                      <c15:f>'CR (типы)'!$N$51</c15:f>
                      <c15:dlblFieldTableCache>
                        <c:ptCount val="1"/>
                        <c:pt idx="0">
                          <c:v>0,01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'CR (типы)'!$N$9</c:f>
              <c:numCache>
                <c:formatCode>0.0%</c:formatCode>
                <c:ptCount val="1"/>
                <c:pt idx="0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(типы)'!$M$51</c:f>
                  <c:strCache>
                    <c:ptCount val="1"/>
                    <c:pt idx="0">
                      <c:v>0,07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{9D6E83C9-B7EB-4268-8D8A-4F1A079E9861}</c15:txfldGUID>
                      <c15:f>'CR (типы)'!$M$51</c15:f>
                      <c15:dlblFieldTableCache>
                        <c:ptCount val="1"/>
                        <c:pt idx="0">
                          <c:v>0,07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'CR (типы)'!$M$9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4168"/>
        <c:axId val="551124560"/>
      </c:barChart>
      <c:catAx>
        <c:axId val="551124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4560"/>
        <c:crosses val="autoZero"/>
        <c:auto val="1"/>
        <c:lblAlgn val="ctr"/>
        <c:lblOffset val="100"/>
        <c:noMultiLvlLbl val="0"/>
      </c:catAx>
      <c:valAx>
        <c:axId val="551124560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41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(типы)'!$N$52</c:f>
                  <c:strCache>
                    <c:ptCount val="1"/>
                    <c:pt idx="0">
                      <c:v>0,04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{27584A51-3C3F-498B-8FA5-22A2B0260DAA}</c15:txfldGUID>
                      <c15:f>'CR (типы)'!$N$52</c15:f>
                      <c15:dlblFieldTableCache>
                        <c:ptCount val="1"/>
                        <c:pt idx="0">
                          <c:v>0,04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'CR (типы)'!$N$10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(типы)'!$M$52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{9415D296-4AB6-4FA9-894E-0D6D3BCB6C8D}</c15:txfldGUID>
                      <c15:f>'CR (типы)'!$M$52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'CR (типы)'!$M$10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5344"/>
        <c:axId val="551125736"/>
      </c:barChart>
      <c:catAx>
        <c:axId val="551125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5736"/>
        <c:crosses val="autoZero"/>
        <c:auto val="1"/>
        <c:lblAlgn val="ctr"/>
        <c:lblOffset val="100"/>
        <c:noMultiLvlLbl val="0"/>
      </c:catAx>
      <c:valAx>
        <c:axId val="551125736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534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(типы)'!$D$54</c:f>
                  <c:strCache>
                    <c:ptCount val="1"/>
                    <c:pt idx="0">
                      <c:v>0,1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{DBCEBF76-0ED5-4B3F-A7E0-C7EBA85BC71A}</c15:txfldGUID>
                      <c15:f>'CR (типы)'!$D$54</c15:f>
                      <c15:dlblFieldTableCache>
                        <c:ptCount val="1"/>
                        <c:pt idx="0">
                          <c:v>0,1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'CR (типы)'!$D$12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(типы)'!$C$54</c:f>
                  <c:strCache>
                    <c:ptCount val="1"/>
                    <c:pt idx="0">
                      <c:v>0,08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{B3D7A29E-32F6-48B1-B240-34735933B388}</c15:txfldGUID>
                      <c15:f>'CR (типы)'!$C$54</c15:f>
                      <c15:dlblFieldTableCache>
                        <c:ptCount val="1"/>
                        <c:pt idx="0">
                          <c:v>0,08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'CR (типы)'!$C$12</c:f>
              <c:numCache>
                <c:formatCode>0.0%</c:formatCode>
                <c:ptCount val="1"/>
                <c:pt idx="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6520"/>
        <c:axId val="551126912"/>
      </c:barChart>
      <c:catAx>
        <c:axId val="551126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6912"/>
        <c:crosses val="autoZero"/>
        <c:auto val="1"/>
        <c:lblAlgn val="ctr"/>
        <c:lblOffset val="100"/>
        <c:noMultiLvlLbl val="0"/>
      </c:catAx>
      <c:valAx>
        <c:axId val="551126912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65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(типы)'!$D$55</c:f>
                  <c:strCache>
                    <c:ptCount val="1"/>
                    <c:pt idx="0">
                      <c:v>0,03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{604BD977-7DA0-46EA-855D-AA48F080999C}</c15:txfldGUID>
                      <c15:f>'CR (типы)'!$D$55</c15:f>
                      <c15:dlblFieldTableCache>
                        <c:ptCount val="1"/>
                        <c:pt idx="0">
                          <c:v>0,03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'CR (типы)'!$D$13</c:f>
              <c:numCache>
                <c:formatCode>0.0%</c:formatCode>
                <c:ptCount val="1"/>
                <c:pt idx="0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(типы)'!$C$55</c:f>
                  <c:strCache>
                    <c:ptCount val="1"/>
                    <c:pt idx="0">
                      <c:v>0,02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{2D9EBF1A-CF25-42EE-9977-73B0848383B8}</c15:txfldGUID>
                      <c15:f>'CR (типы)'!$C$55</c15:f>
                      <c15:dlblFieldTableCache>
                        <c:ptCount val="1"/>
                        <c:pt idx="0">
                          <c:v>0,02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'CR (типы)'!$C$13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7696"/>
        <c:axId val="551128088"/>
      </c:barChart>
      <c:catAx>
        <c:axId val="551127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8088"/>
        <c:crosses val="autoZero"/>
        <c:auto val="1"/>
        <c:lblAlgn val="ctr"/>
        <c:lblOffset val="100"/>
        <c:noMultiLvlLbl val="0"/>
      </c:catAx>
      <c:valAx>
        <c:axId val="551128088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76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(типы)'!$N$53</c:f>
                  <c:strCache>
                    <c:ptCount val="1"/>
                    <c:pt idx="0">
                      <c:v>0,04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{E8F94DA6-F816-4AD9-A09A-A3FBCA74C21D}</c15:txfldGUID>
                      <c15:f>'CR (типы)'!$N$53</c15:f>
                      <c15:dlblFieldTableCache>
                        <c:ptCount val="1"/>
                        <c:pt idx="0">
                          <c:v>0,04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'CR (типы)'!$N$11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(типы)'!$M$53</c:f>
                  <c:strCache>
                    <c:ptCount val="1"/>
                    <c:pt idx="0">
                      <c:v>0,1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{23889CA1-27BB-45A9-8F35-1928AE2C4439}</c15:txfldGUID>
                      <c15:f>'CR (типы)'!$M$53</c15:f>
                      <c15:dlblFieldTableCache>
                        <c:ptCount val="1"/>
                        <c:pt idx="0">
                          <c:v>0,1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'CR (типы)'!$M$11</c:f>
              <c:numCache>
                <c:formatCode>0.0%</c:formatCode>
                <c:ptCount val="1"/>
                <c:pt idx="0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28872"/>
        <c:axId val="551129264"/>
      </c:barChart>
      <c:catAx>
        <c:axId val="5511288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9264"/>
        <c:crosses val="autoZero"/>
        <c:auto val="1"/>
        <c:lblAlgn val="ctr"/>
        <c:lblOffset val="100"/>
        <c:noMultiLvlLbl val="0"/>
      </c:catAx>
      <c:valAx>
        <c:axId val="551129264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2887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(типы)'!$N$54</c:f>
                  <c:strCache>
                    <c:ptCount val="1"/>
                    <c:pt idx="0">
                      <c:v>0,09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{31C635C2-CA44-4B75-8E14-AFAD54A976E9}</c15:txfldGUID>
                      <c15:f>'CR (типы)'!$N$54</c15:f>
                      <c15:dlblFieldTableCache>
                        <c:ptCount val="1"/>
                        <c:pt idx="0">
                          <c:v>0,09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'CR (типы)'!$N$12</c:f>
              <c:numCache>
                <c:formatCode>0.0%</c:formatCode>
                <c:ptCount val="1"/>
                <c:pt idx="0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(типы)'!$M$54</c:f>
                  <c:strCache>
                    <c:ptCount val="1"/>
                    <c:pt idx="0">
                      <c:v>0,07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{53BC80A8-96A4-47B1-A4CA-C05D77B5D74C}</c15:txfldGUID>
                      <c15:f>'CR (типы)'!$M$54</c15:f>
                      <c15:dlblFieldTableCache>
                        <c:ptCount val="1"/>
                        <c:pt idx="0">
                          <c:v>0,07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'CR (типы)'!$M$12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30048"/>
        <c:axId val="551130440"/>
      </c:barChart>
      <c:catAx>
        <c:axId val="551130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0440"/>
        <c:crosses val="autoZero"/>
        <c:auto val="1"/>
        <c:lblAlgn val="ctr"/>
        <c:lblOffset val="100"/>
        <c:noMultiLvlLbl val="0"/>
      </c:catAx>
      <c:valAx>
        <c:axId val="551130440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004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layout/>
              <c:tx>
                <c:strRef>
                  <c:f>'CR (типы)'!$N$55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{851CD84A-14FD-42D5-96B7-5A117EC27A17}</c15:txfldGUID>
                      <c15:f>'CR (типы)'!$N$55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'CR (типы)'!$N$13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(типы)'!$M$55</c:f>
                  <c:strCache>
                    <c:ptCount val="1"/>
                    <c:pt idx="0">
                      <c:v>0,04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{5EA97B29-1EE3-4475-AFFF-7C89D07733E8}</c15:txfldGUID>
                      <c15:f>'CR (типы)'!$M$55</c15:f>
                      <c15:dlblFieldTableCache>
                        <c:ptCount val="1"/>
                        <c:pt idx="0">
                          <c:v>0,04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'CR (типы)'!$M$13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31224"/>
        <c:axId val="551131616"/>
      </c:barChart>
      <c:catAx>
        <c:axId val="551131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1616"/>
        <c:crosses val="autoZero"/>
        <c:auto val="1"/>
        <c:lblAlgn val="ctr"/>
        <c:lblOffset val="100"/>
        <c:noMultiLvlLbl val="0"/>
      </c:catAx>
      <c:valAx>
        <c:axId val="551131616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122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514191642526403E-2"/>
          <c:y val="4.8484856898523998E-2"/>
          <c:w val="0.89308387359651598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C8-3C41-A3A7-08EFA90B55C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C8-3C41-A3A7-08EFA90B55C6}"/>
              </c:ext>
            </c:extLst>
          </c:dPt>
          <c:dLbls>
            <c:dLbl>
              <c:idx val="0"/>
              <c:tx>
                <c:strRef>
                  <c:f>'CR (типы)'!$N$56</c:f>
                  <c:strCache>
                    <c:ptCount val="1"/>
                    <c:pt idx="0">
                      <c:v>0,02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{CF7F61E8-B84F-4E36-B97F-FD624AE997C5}</c15:txfldGUID>
                      <c15:f>'CR (типы)'!$N$56</c15:f>
                      <c15:dlblFieldTableCache>
                        <c:ptCount val="1"/>
                        <c:pt idx="0">
                          <c:v>0,02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'CR (типы)'!$N$14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6C8-3C41-A3A7-08EFA90B55C6}"/>
            </c:ext>
          </c:extLst>
        </c:ser>
        <c:ser>
          <c:idx val="1"/>
          <c:order val="1"/>
          <c:tx>
            <c:strRef>
              <c:f>'CR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'CR (типы)'!$M$56</c:f>
                  <c:strCache>
                    <c:ptCount val="1"/>
                    <c:pt idx="0">
                      <c:v>0,04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{EC34683E-07D1-417A-9C0F-066F69E48397}</c15:txfldGUID>
                      <c15:f>'CR (типы)'!$M$56</c15:f>
                      <c15:dlblFieldTableCache>
                        <c:ptCount val="1"/>
                        <c:pt idx="0">
                          <c:v>0,04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'CR (типы)'!$M$14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6C8-3C41-A3A7-08EFA90B5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51132400"/>
        <c:axId val="551132792"/>
      </c:barChart>
      <c:catAx>
        <c:axId val="551132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2792"/>
        <c:crosses val="autoZero"/>
        <c:auto val="1"/>
        <c:lblAlgn val="ctr"/>
        <c:lblOffset val="100"/>
        <c:noMultiLvlLbl val="0"/>
      </c:catAx>
      <c:valAx>
        <c:axId val="551132792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240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(типы)'!$B$4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(типы)'!$G$4</c:f>
                  <c:strCache>
                    <c:ptCount val="1"/>
                    <c:pt idx="0">
                      <c:v>0,07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{11755E85-748B-40A2-BBFA-94445CF7B17B}</c15:txfldGUID>
                      <c15:f>'CR (типы)'!$G$4</c15:f>
                      <c15:dlblFieldTableCache>
                        <c:ptCount val="1"/>
                        <c:pt idx="0">
                          <c:v>0,07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'CR (типы)'!$C$2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'CR (типы)'!$C$4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'CR (типы)'!$B$3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'CR (типы)'!$G$3</c:f>
                  <c:strCache>
                    <c:ptCount val="1"/>
                    <c:pt idx="0">
                      <c:v>0,09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{1CCCB196-8F7D-4A60-B082-F7C427CE0E72}</c15:txfldGUID>
                      <c15:f>'CR (типы)'!$G$3</c15:f>
                      <c15:dlblFieldTableCache>
                        <c:ptCount val="1"/>
                        <c:pt idx="0">
                          <c:v>0,09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'CR (типы)'!$C$2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'CR (типы)'!$C$3</c:f>
              <c:numCache>
                <c:formatCode>0.0%</c:formatCode>
                <c:ptCount val="1"/>
                <c:pt idx="0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51133576"/>
        <c:axId val="551133968"/>
      </c:barChart>
      <c:catAx>
        <c:axId val="551133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3968"/>
        <c:crosses val="autoZero"/>
        <c:auto val="1"/>
        <c:lblAlgn val="ctr"/>
        <c:lblOffset val="100"/>
        <c:noMultiLvlLbl val="0"/>
      </c:catAx>
      <c:valAx>
        <c:axId val="551133968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Клики!$S$16:$S$17</c:f>
              <c:numCache>
                <c:formatCode>#,##0</c:formatCode>
                <c:ptCount val="2"/>
                <c:pt idx="0">
                  <c:v>100000</c:v>
                </c:pt>
                <c:pt idx="1">
                  <c:v>100000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6535152"/>
        <c:axId val="276535544"/>
      </c:barChart>
      <c:catAx>
        <c:axId val="27653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535544"/>
        <c:crosses val="autoZero"/>
        <c:auto val="1"/>
        <c:lblAlgn val="ctr"/>
        <c:lblOffset val="100"/>
        <c:tickLblSkip val="1"/>
        <c:noMultiLvlLbl val="0"/>
      </c:catAx>
      <c:valAx>
        <c:axId val="276535544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53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 (типы)'!$B$4</c:f>
              <c:strCache>
                <c:ptCount val="1"/>
                <c:pt idx="0">
                  <c:v>Сети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'CR (типы)'!$H$4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{CE3F6356-665B-478D-990F-B486A8710F1C}</c15:txfldGUID>
                      <c15:f>'CR (типы)'!$H$4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'CR (типы)'!$D$2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'CR (типы)'!$D$4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'CR (типы)'!$B$3</c:f>
              <c:strCache>
                <c:ptCount val="1"/>
                <c:pt idx="0">
                  <c:v>Поиск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'CR (типы)'!$H$3</c:f>
                  <c:strCache>
                    <c:ptCount val="1"/>
                    <c:pt idx="0">
                      <c:v>0,07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{D2B96998-6D66-4C31-8A55-5BF41607993A}</c15:txfldGUID>
                      <c15:f>'CR (типы)'!$H$3</c15:f>
                      <c15:dlblFieldTableCache>
                        <c:ptCount val="1"/>
                        <c:pt idx="0">
                          <c:v>0,07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'CR (типы)'!$D$2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'CR (типы)'!$D$3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51134752"/>
        <c:axId val="551135144"/>
      </c:barChart>
      <c:catAx>
        <c:axId val="551134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5144"/>
        <c:crosses val="autoZero"/>
        <c:auto val="1"/>
        <c:lblAlgn val="ctr"/>
        <c:lblOffset val="100"/>
        <c:noMultiLvlLbl val="0"/>
      </c:catAx>
      <c:valAx>
        <c:axId val="551135144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113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(сумма)'!$N$3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(сумма)'!$L$4:$L$25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(сумма)'!$N$4:$N$25</c:f>
              <c:numCache>
                <c:formatCode>#,##0</c:formatCode>
                <c:ptCount val="22"/>
                <c:pt idx="0">
                  <c:v>90000</c:v>
                </c:pt>
                <c:pt idx="1">
                  <c:v>90000</c:v>
                </c:pt>
                <c:pt idx="2">
                  <c:v>62999.999999999993</c:v>
                </c:pt>
                <c:pt idx="3">
                  <c:v>44099.999999999993</c:v>
                </c:pt>
                <c:pt idx="4">
                  <c:v>30869.999999999993</c:v>
                </c:pt>
                <c:pt idx="5">
                  <c:v>21608.999999999993</c:v>
                </c:pt>
                <c:pt idx="6">
                  <c:v>15126.299999999994</c:v>
                </c:pt>
                <c:pt idx="7">
                  <c:v>10588.409999999994</c:v>
                </c:pt>
                <c:pt idx="8">
                  <c:v>7411.8869999999952</c:v>
                </c:pt>
                <c:pt idx="9">
                  <c:v>5188.3208999999961</c:v>
                </c:pt>
                <c:pt idx="10">
                  <c:v>3631.8246299999969</c:v>
                </c:pt>
                <c:pt idx="11">
                  <c:v>2542.2772409999975</c:v>
                </c:pt>
                <c:pt idx="12">
                  <c:v>1779.5940686999982</c:v>
                </c:pt>
                <c:pt idx="13">
                  <c:v>1245.7158480899986</c:v>
                </c:pt>
                <c:pt idx="14">
                  <c:v>872.00109366299898</c:v>
                </c:pt>
                <c:pt idx="15">
                  <c:v>610.40076556409929</c:v>
                </c:pt>
                <c:pt idx="16">
                  <c:v>427.2805358948695</c:v>
                </c:pt>
                <c:pt idx="17">
                  <c:v>299.09637512640865</c:v>
                </c:pt>
                <c:pt idx="18">
                  <c:v>209.36746258848603</c:v>
                </c:pt>
                <c:pt idx="19">
                  <c:v>146.55722381194022</c:v>
                </c:pt>
                <c:pt idx="20">
                  <c:v>102.59005666835814</c:v>
                </c:pt>
                <c:pt idx="21">
                  <c:v>36000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(сумма)'!$U$3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(сумма)'!$S$4:$S$25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(сумма)'!$U$4:$U$25</c:f>
              <c:numCache>
                <c:formatCode>#,##0</c:formatCode>
                <c:ptCount val="22"/>
                <c:pt idx="0">
                  <c:v>30000</c:v>
                </c:pt>
                <c:pt idx="1">
                  <c:v>40000</c:v>
                </c:pt>
                <c:pt idx="2">
                  <c:v>28000</c:v>
                </c:pt>
                <c:pt idx="3">
                  <c:v>19600</c:v>
                </c:pt>
                <c:pt idx="4">
                  <c:v>13720</c:v>
                </c:pt>
                <c:pt idx="5">
                  <c:v>9604</c:v>
                </c:pt>
                <c:pt idx="6">
                  <c:v>6722.7999999999993</c:v>
                </c:pt>
                <c:pt idx="7">
                  <c:v>4705.9599999999991</c:v>
                </c:pt>
                <c:pt idx="8">
                  <c:v>3294.1719999999991</c:v>
                </c:pt>
                <c:pt idx="9">
                  <c:v>2305.9203999999991</c:v>
                </c:pt>
                <c:pt idx="10">
                  <c:v>1614.1442799999993</c:v>
                </c:pt>
                <c:pt idx="11">
                  <c:v>1129.9009959999994</c:v>
                </c:pt>
                <c:pt idx="12">
                  <c:v>790.93069719999949</c:v>
                </c:pt>
                <c:pt idx="13">
                  <c:v>553.65148803999955</c:v>
                </c:pt>
                <c:pt idx="14">
                  <c:v>387.55604162799966</c:v>
                </c:pt>
                <c:pt idx="15">
                  <c:v>271.28922913959974</c:v>
                </c:pt>
                <c:pt idx="16">
                  <c:v>189.90246039771981</c:v>
                </c:pt>
                <c:pt idx="17">
                  <c:v>132.93172227840387</c:v>
                </c:pt>
                <c:pt idx="18">
                  <c:v>93.052205594882707</c:v>
                </c:pt>
                <c:pt idx="19">
                  <c:v>65.136543916417892</c:v>
                </c:pt>
                <c:pt idx="20">
                  <c:v>45.595580741492519</c:v>
                </c:pt>
                <c:pt idx="21">
                  <c:v>12000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(сумма)'!$AB$3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(сумма)'!$Z$4:$Z$25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(сумма)'!$AB$4:$AB$25</c:f>
              <c:numCache>
                <c:formatCode>#,##0</c:formatCode>
                <c:ptCount val="22"/>
                <c:pt idx="0">
                  <c:v>20000</c:v>
                </c:pt>
                <c:pt idx="1">
                  <c:v>40000</c:v>
                </c:pt>
                <c:pt idx="2">
                  <c:v>28000</c:v>
                </c:pt>
                <c:pt idx="3">
                  <c:v>19600</c:v>
                </c:pt>
                <c:pt idx="4">
                  <c:v>13720</c:v>
                </c:pt>
                <c:pt idx="5">
                  <c:v>9604</c:v>
                </c:pt>
                <c:pt idx="6">
                  <c:v>6722.7999999999993</c:v>
                </c:pt>
                <c:pt idx="7">
                  <c:v>4705.9599999999991</c:v>
                </c:pt>
                <c:pt idx="8">
                  <c:v>3294.1719999999991</c:v>
                </c:pt>
                <c:pt idx="9">
                  <c:v>2305.9203999999991</c:v>
                </c:pt>
                <c:pt idx="10">
                  <c:v>1614.1442799999993</c:v>
                </c:pt>
                <c:pt idx="11">
                  <c:v>1129.9009959999994</c:v>
                </c:pt>
                <c:pt idx="12">
                  <c:v>790.93069719999949</c:v>
                </c:pt>
                <c:pt idx="13">
                  <c:v>553.65148803999955</c:v>
                </c:pt>
                <c:pt idx="14">
                  <c:v>387.55604162799966</c:v>
                </c:pt>
                <c:pt idx="15">
                  <c:v>271.28922913959974</c:v>
                </c:pt>
                <c:pt idx="16">
                  <c:v>189.90246039771981</c:v>
                </c:pt>
                <c:pt idx="17">
                  <c:v>132.93172227840387</c:v>
                </c:pt>
                <c:pt idx="18">
                  <c:v>93.052205594882707</c:v>
                </c:pt>
                <c:pt idx="19">
                  <c:v>65.136543916417892</c:v>
                </c:pt>
                <c:pt idx="20">
                  <c:v>45.595580741492519</c:v>
                </c:pt>
                <c:pt idx="21">
                  <c:v>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'Конкуренты (сумма)'!$L$1</c:f>
              <c:strCache>
                <c:ptCount val="1"/>
                <c:pt idx="0">
                  <c:v>Данные за период 2</c:v>
                </c:pt>
              </c:strCache>
            </c:strRef>
          </c:tx>
          <c:spPr>
            <a:solidFill>
              <a:schemeClr val="bg2">
                <a:alpha val="50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9D8-8849-93FC-1707B0B8F47E}"/>
              </c:ext>
            </c:extLst>
          </c:dPt>
          <c:xVal>
            <c:numRef>
              <c:f>'Конкуренты (сумма)'!$P$5:$P$24</c:f>
              <c:numCache>
                <c:formatCode>#,##0</c:formatCode>
                <c:ptCount val="20"/>
                <c:pt idx="0">
                  <c:v>9000</c:v>
                </c:pt>
                <c:pt idx="1">
                  <c:v>7000</c:v>
                </c:pt>
                <c:pt idx="2">
                  <c:v>9000</c:v>
                </c:pt>
                <c:pt idx="3">
                  <c:v>3000</c:v>
                </c:pt>
                <c:pt idx="4">
                  <c:v>5000</c:v>
                </c:pt>
                <c:pt idx="5">
                  <c:v>5000</c:v>
                </c:pt>
                <c:pt idx="6">
                  <c:v>6000</c:v>
                </c:pt>
                <c:pt idx="7">
                  <c:v>4000</c:v>
                </c:pt>
                <c:pt idx="8">
                  <c:v>7000</c:v>
                </c:pt>
                <c:pt idx="9">
                  <c:v>8000</c:v>
                </c:pt>
                <c:pt idx="10">
                  <c:v>1000</c:v>
                </c:pt>
                <c:pt idx="11">
                  <c:v>7000</c:v>
                </c:pt>
                <c:pt idx="12">
                  <c:v>1000</c:v>
                </c:pt>
                <c:pt idx="13">
                  <c:v>1000</c:v>
                </c:pt>
                <c:pt idx="14">
                  <c:v>4000</c:v>
                </c:pt>
                <c:pt idx="15">
                  <c:v>7000</c:v>
                </c:pt>
                <c:pt idx="16">
                  <c:v>5000</c:v>
                </c:pt>
                <c:pt idx="17">
                  <c:v>9000</c:v>
                </c:pt>
                <c:pt idx="18">
                  <c:v>3000</c:v>
                </c:pt>
                <c:pt idx="19">
                  <c:v>8000</c:v>
                </c:pt>
              </c:numCache>
            </c:numRef>
          </c:xVal>
          <c:yVal>
            <c:numRef>
              <c:f>'Конкуренты (сумма)'!$Q$5:$Q$24</c:f>
              <c:numCache>
                <c:formatCode>0.0%</c:formatCode>
                <c:ptCount val="20"/>
                <c:pt idx="0">
                  <c:v>0.06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0.01</c:v>
                </c:pt>
                <c:pt idx="4">
                  <c:v>0.08</c:v>
                </c:pt>
                <c:pt idx="5">
                  <c:v>0.05</c:v>
                </c:pt>
                <c:pt idx="6">
                  <c:v>0.03</c:v>
                </c:pt>
                <c:pt idx="7">
                  <c:v>0.09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0.05</c:v>
                </c:pt>
                <c:pt idx="14">
                  <c:v>0.08</c:v>
                </c:pt>
                <c:pt idx="15">
                  <c:v>0.02</c:v>
                </c:pt>
                <c:pt idx="16">
                  <c:v>0.02</c:v>
                </c:pt>
                <c:pt idx="17">
                  <c:v>0.05</c:v>
                </c:pt>
                <c:pt idx="18">
                  <c:v>0.03</c:v>
                </c:pt>
                <c:pt idx="19">
                  <c:v>0.03</c:v>
                </c:pt>
              </c:numCache>
            </c:numRef>
          </c:yVal>
          <c:bubbleSize>
            <c:numRef>
              <c:f>'Конкуренты (сумма)'!$N$5:$N$24</c:f>
              <c:numCache>
                <c:formatCode>#,##0</c:formatCode>
                <c:ptCount val="20"/>
                <c:pt idx="0">
                  <c:v>90000</c:v>
                </c:pt>
                <c:pt idx="1">
                  <c:v>62999.999999999993</c:v>
                </c:pt>
                <c:pt idx="2">
                  <c:v>44099.999999999993</c:v>
                </c:pt>
                <c:pt idx="3">
                  <c:v>30869.999999999993</c:v>
                </c:pt>
                <c:pt idx="4">
                  <c:v>21608.999999999993</c:v>
                </c:pt>
                <c:pt idx="5">
                  <c:v>15126.299999999994</c:v>
                </c:pt>
                <c:pt idx="6">
                  <c:v>10588.409999999994</c:v>
                </c:pt>
                <c:pt idx="7">
                  <c:v>7411.8869999999952</c:v>
                </c:pt>
                <c:pt idx="8">
                  <c:v>5188.3208999999961</c:v>
                </c:pt>
                <c:pt idx="9">
                  <c:v>3631.8246299999969</c:v>
                </c:pt>
                <c:pt idx="10">
                  <c:v>2542.2772409999975</c:v>
                </c:pt>
                <c:pt idx="11">
                  <c:v>1779.5940686999982</c:v>
                </c:pt>
                <c:pt idx="12">
                  <c:v>1245.7158480899986</c:v>
                </c:pt>
                <c:pt idx="13">
                  <c:v>872.00109366299898</c:v>
                </c:pt>
                <c:pt idx="14">
                  <c:v>610.40076556409929</c:v>
                </c:pt>
                <c:pt idx="15">
                  <c:v>427.2805358948695</c:v>
                </c:pt>
                <c:pt idx="16">
                  <c:v>299.09637512640865</c:v>
                </c:pt>
                <c:pt idx="17">
                  <c:v>209.36746258848603</c:v>
                </c:pt>
                <c:pt idx="18">
                  <c:v>146.55722381194022</c:v>
                </c:pt>
                <c:pt idx="19">
                  <c:v>102.59005666835814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D8-8849-93FC-1707B0B8F47E}"/>
            </c:ext>
          </c:extLst>
        </c:ser>
        <c:ser>
          <c:idx val="1"/>
          <c:order val="1"/>
          <c:tx>
            <c:strRef>
              <c:f>'Конкуренты (сумма)'!$L$4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25400"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9D8-8849-93FC-1707B0B8F47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'Конкуренты (сумма)'!$P$4</c:f>
              <c:numCache>
                <c:formatCode>#,##0</c:formatCode>
                <c:ptCount val="1"/>
                <c:pt idx="0">
                  <c:v>4000</c:v>
                </c:pt>
              </c:numCache>
            </c:numRef>
          </c:xVal>
          <c:yVal>
            <c:numRef>
              <c:f>'Конкуренты (сумма)'!$Q$4</c:f>
              <c:numCache>
                <c:formatCode>0.0%</c:formatCode>
                <c:ptCount val="1"/>
                <c:pt idx="0">
                  <c:v>0.03</c:v>
                </c:pt>
              </c:numCache>
            </c:numRef>
          </c:yVal>
          <c:bubbleSize>
            <c:numRef>
              <c:f>'Конкуренты (сумма)'!$N$4</c:f>
              <c:numCache>
                <c:formatCode>#,##0</c:formatCode>
                <c:ptCount val="1"/>
                <c:pt idx="0">
                  <c:v>90000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9D8-8849-93FC-1707B0B8F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552550752"/>
        <c:axId val="552551144"/>
      </c:bubbleChart>
      <c:valAx>
        <c:axId val="552550752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1144"/>
        <c:crosses val="autoZero"/>
        <c:crossBetween val="midCat"/>
      </c:valAx>
      <c:valAx>
        <c:axId val="552551144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'Конкуренты (сумма)'!$L$1</c:f>
              <c:strCache>
                <c:ptCount val="1"/>
                <c:pt idx="0">
                  <c:v>Данные за период 2</c:v>
                </c:pt>
              </c:strCache>
            </c:strRef>
          </c:tx>
          <c:spPr>
            <a:solidFill>
              <a:schemeClr val="bg2">
                <a:alpha val="50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9D8-8849-93FC-1707B0B8F47E}"/>
              </c:ext>
            </c:extLst>
          </c:dPt>
          <c:xVal>
            <c:numRef>
              <c:f>'Конкуренты (сумма)'!$W$5:$W$24</c:f>
              <c:numCache>
                <c:formatCode>#,##0</c:formatCode>
                <c:ptCount val="20"/>
                <c:pt idx="0">
                  <c:v>5000</c:v>
                </c:pt>
                <c:pt idx="1">
                  <c:v>9000</c:v>
                </c:pt>
                <c:pt idx="2">
                  <c:v>8000</c:v>
                </c:pt>
                <c:pt idx="3">
                  <c:v>4000</c:v>
                </c:pt>
                <c:pt idx="4">
                  <c:v>9000</c:v>
                </c:pt>
                <c:pt idx="5">
                  <c:v>6000</c:v>
                </c:pt>
                <c:pt idx="6">
                  <c:v>8000</c:v>
                </c:pt>
                <c:pt idx="7">
                  <c:v>9000</c:v>
                </c:pt>
                <c:pt idx="8">
                  <c:v>7000</c:v>
                </c:pt>
                <c:pt idx="9">
                  <c:v>6000</c:v>
                </c:pt>
                <c:pt idx="10">
                  <c:v>8000</c:v>
                </c:pt>
                <c:pt idx="11">
                  <c:v>7000</c:v>
                </c:pt>
                <c:pt idx="12">
                  <c:v>4000</c:v>
                </c:pt>
                <c:pt idx="13">
                  <c:v>9000</c:v>
                </c:pt>
                <c:pt idx="14">
                  <c:v>4000</c:v>
                </c:pt>
                <c:pt idx="15">
                  <c:v>8000</c:v>
                </c:pt>
                <c:pt idx="16">
                  <c:v>3000</c:v>
                </c:pt>
                <c:pt idx="17">
                  <c:v>7000</c:v>
                </c:pt>
                <c:pt idx="18">
                  <c:v>2000</c:v>
                </c:pt>
                <c:pt idx="19">
                  <c:v>2000</c:v>
                </c:pt>
              </c:numCache>
            </c:numRef>
          </c:xVal>
          <c:yVal>
            <c:numRef>
              <c:f>'Конкуренты (сумма)'!$X$5:$X$24</c:f>
              <c:numCache>
                <c:formatCode>0.0%</c:formatCode>
                <c:ptCount val="20"/>
                <c:pt idx="0">
                  <c:v>0.05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0.03</c:v>
                </c:pt>
                <c:pt idx="4">
                  <c:v>0.01</c:v>
                </c:pt>
                <c:pt idx="5">
                  <c:v>0.03</c:v>
                </c:pt>
                <c:pt idx="6">
                  <c:v>0.02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0.09</c:v>
                </c:pt>
                <c:pt idx="10">
                  <c:v>0.01</c:v>
                </c:pt>
                <c:pt idx="11">
                  <c:v>0.03</c:v>
                </c:pt>
                <c:pt idx="12">
                  <c:v>0.02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0.01</c:v>
                </c:pt>
                <c:pt idx="16">
                  <c:v>0.08</c:v>
                </c:pt>
                <c:pt idx="17">
                  <c:v>0.02</c:v>
                </c:pt>
                <c:pt idx="18">
                  <c:v>0.01</c:v>
                </c:pt>
                <c:pt idx="19">
                  <c:v>0.08</c:v>
                </c:pt>
              </c:numCache>
            </c:numRef>
          </c:yVal>
          <c:bubbleSize>
            <c:numRef>
              <c:f>'Конкуренты (сумма)'!$U$5:$U$24</c:f>
              <c:numCache>
                <c:formatCode>#,##0</c:formatCode>
                <c:ptCount val="20"/>
                <c:pt idx="0">
                  <c:v>40000</c:v>
                </c:pt>
                <c:pt idx="1">
                  <c:v>28000</c:v>
                </c:pt>
                <c:pt idx="2">
                  <c:v>19600</c:v>
                </c:pt>
                <c:pt idx="3">
                  <c:v>13720</c:v>
                </c:pt>
                <c:pt idx="4">
                  <c:v>9604</c:v>
                </c:pt>
                <c:pt idx="5">
                  <c:v>6722.7999999999993</c:v>
                </c:pt>
                <c:pt idx="6">
                  <c:v>4705.9599999999991</c:v>
                </c:pt>
                <c:pt idx="7">
                  <c:v>3294.1719999999991</c:v>
                </c:pt>
                <c:pt idx="8">
                  <c:v>2305.9203999999991</c:v>
                </c:pt>
                <c:pt idx="9">
                  <c:v>1614.1442799999993</c:v>
                </c:pt>
                <c:pt idx="10">
                  <c:v>1129.9009959999994</c:v>
                </c:pt>
                <c:pt idx="11">
                  <c:v>790.93069719999949</c:v>
                </c:pt>
                <c:pt idx="12">
                  <c:v>553.65148803999955</c:v>
                </c:pt>
                <c:pt idx="13">
                  <c:v>387.55604162799966</c:v>
                </c:pt>
                <c:pt idx="14">
                  <c:v>271.28922913959974</c:v>
                </c:pt>
                <c:pt idx="15">
                  <c:v>189.90246039771981</c:v>
                </c:pt>
                <c:pt idx="16">
                  <c:v>132.93172227840387</c:v>
                </c:pt>
                <c:pt idx="17">
                  <c:v>93.052205594882707</c:v>
                </c:pt>
                <c:pt idx="18">
                  <c:v>65.136543916417892</c:v>
                </c:pt>
                <c:pt idx="19">
                  <c:v>45.595580741492519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D8-8849-93FC-1707B0B8F47E}"/>
            </c:ext>
          </c:extLst>
        </c:ser>
        <c:ser>
          <c:idx val="1"/>
          <c:order val="1"/>
          <c:tx>
            <c:strRef>
              <c:f>'Конкуренты (сумма)'!$S$4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25400"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9D8-8849-93FC-1707B0B8F47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'Конкуренты (сумма)'!$W$4</c:f>
              <c:numCache>
                <c:formatCode>#,##0</c:formatCode>
                <c:ptCount val="1"/>
                <c:pt idx="0">
                  <c:v>5000</c:v>
                </c:pt>
              </c:numCache>
            </c:numRef>
          </c:xVal>
          <c:yVal>
            <c:numRef>
              <c:f>'Конкуренты (сумма)'!$X$4</c:f>
              <c:numCache>
                <c:formatCode>0.0%</c:formatCode>
                <c:ptCount val="1"/>
                <c:pt idx="0">
                  <c:v>0.08</c:v>
                </c:pt>
              </c:numCache>
            </c:numRef>
          </c:yVal>
          <c:bubbleSize>
            <c:numRef>
              <c:f>'Конкуренты (сумма)'!$U$4</c:f>
              <c:numCache>
                <c:formatCode>#,##0</c:formatCode>
                <c:ptCount val="1"/>
                <c:pt idx="0">
                  <c:v>30000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9D8-8849-93FC-1707B0B8F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552551928"/>
        <c:axId val="552552320"/>
      </c:bubbleChart>
      <c:valAx>
        <c:axId val="552551928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2320"/>
        <c:crosses val="autoZero"/>
        <c:crossBetween val="midCat"/>
      </c:valAx>
      <c:valAx>
        <c:axId val="55255232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1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'Конкуренты (сумма)'!$L$1</c:f>
              <c:strCache>
                <c:ptCount val="1"/>
                <c:pt idx="0">
                  <c:v>Данные за период 2</c:v>
                </c:pt>
              </c:strCache>
            </c:strRef>
          </c:tx>
          <c:spPr>
            <a:solidFill>
              <a:schemeClr val="bg2">
                <a:alpha val="50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9D8-8849-93FC-1707B0B8F47E}"/>
              </c:ext>
            </c:extLst>
          </c:dPt>
          <c:xVal>
            <c:numRef>
              <c:f>'Конкуренты (сумма)'!$AD$5:$AD$24</c:f>
              <c:numCache>
                <c:formatCode>#,##0</c:formatCode>
                <c:ptCount val="20"/>
                <c:pt idx="0">
                  <c:v>1000</c:v>
                </c:pt>
                <c:pt idx="1">
                  <c:v>8000</c:v>
                </c:pt>
                <c:pt idx="2">
                  <c:v>9000</c:v>
                </c:pt>
                <c:pt idx="3">
                  <c:v>1000</c:v>
                </c:pt>
                <c:pt idx="4">
                  <c:v>4000</c:v>
                </c:pt>
                <c:pt idx="5">
                  <c:v>6000</c:v>
                </c:pt>
                <c:pt idx="6">
                  <c:v>7000</c:v>
                </c:pt>
                <c:pt idx="7">
                  <c:v>7000</c:v>
                </c:pt>
                <c:pt idx="8">
                  <c:v>9000</c:v>
                </c:pt>
                <c:pt idx="9">
                  <c:v>2000</c:v>
                </c:pt>
                <c:pt idx="10">
                  <c:v>8000</c:v>
                </c:pt>
                <c:pt idx="11">
                  <c:v>7000</c:v>
                </c:pt>
                <c:pt idx="12">
                  <c:v>3000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7000</c:v>
                </c:pt>
                <c:pt idx="18">
                  <c:v>8000</c:v>
                </c:pt>
                <c:pt idx="19">
                  <c:v>2000</c:v>
                </c:pt>
              </c:numCache>
            </c:numRef>
          </c:xVal>
          <c:yVal>
            <c:numRef>
              <c:f>'Конкуренты (сумма)'!$AE$5:$AE$24</c:f>
              <c:numCache>
                <c:formatCode>0.0%</c:formatCode>
                <c:ptCount val="20"/>
                <c:pt idx="0">
                  <c:v>0.09</c:v>
                </c:pt>
                <c:pt idx="1">
                  <c:v>0.05</c:v>
                </c:pt>
                <c:pt idx="2">
                  <c:v>0.01</c:v>
                </c:pt>
                <c:pt idx="3">
                  <c:v>0.08</c:v>
                </c:pt>
                <c:pt idx="4">
                  <c:v>0.02</c:v>
                </c:pt>
                <c:pt idx="5">
                  <c:v>0.03</c:v>
                </c:pt>
                <c:pt idx="6">
                  <c:v>0.01</c:v>
                </c:pt>
                <c:pt idx="7">
                  <c:v>0.08</c:v>
                </c:pt>
                <c:pt idx="8">
                  <c:v>0.08</c:v>
                </c:pt>
                <c:pt idx="9">
                  <c:v>0.06</c:v>
                </c:pt>
                <c:pt idx="10">
                  <c:v>0.05</c:v>
                </c:pt>
                <c:pt idx="11">
                  <c:v>7.0000000000000007E-2</c:v>
                </c:pt>
                <c:pt idx="12">
                  <c:v>0.05</c:v>
                </c:pt>
                <c:pt idx="13">
                  <c:v>0.05</c:v>
                </c:pt>
                <c:pt idx="14">
                  <c:v>0.06</c:v>
                </c:pt>
                <c:pt idx="15">
                  <c:v>0.03</c:v>
                </c:pt>
                <c:pt idx="16">
                  <c:v>0.04</c:v>
                </c:pt>
                <c:pt idx="17">
                  <c:v>0.04</c:v>
                </c:pt>
                <c:pt idx="18">
                  <c:v>0.05</c:v>
                </c:pt>
                <c:pt idx="19">
                  <c:v>7.0000000000000007E-2</c:v>
                </c:pt>
              </c:numCache>
            </c:numRef>
          </c:yVal>
          <c:bubbleSize>
            <c:numRef>
              <c:f>'Конкуренты (сумма)'!$AB$5:$AB$24</c:f>
              <c:numCache>
                <c:formatCode>#,##0</c:formatCode>
                <c:ptCount val="20"/>
                <c:pt idx="0">
                  <c:v>40000</c:v>
                </c:pt>
                <c:pt idx="1">
                  <c:v>28000</c:v>
                </c:pt>
                <c:pt idx="2">
                  <c:v>19600</c:v>
                </c:pt>
                <c:pt idx="3">
                  <c:v>13720</c:v>
                </c:pt>
                <c:pt idx="4">
                  <c:v>9604</c:v>
                </c:pt>
                <c:pt idx="5">
                  <c:v>6722.7999999999993</c:v>
                </c:pt>
                <c:pt idx="6">
                  <c:v>4705.9599999999991</c:v>
                </c:pt>
                <c:pt idx="7">
                  <c:v>3294.1719999999991</c:v>
                </c:pt>
                <c:pt idx="8">
                  <c:v>2305.9203999999991</c:v>
                </c:pt>
                <c:pt idx="9">
                  <c:v>1614.1442799999993</c:v>
                </c:pt>
                <c:pt idx="10">
                  <c:v>1129.9009959999994</c:v>
                </c:pt>
                <c:pt idx="11">
                  <c:v>790.93069719999949</c:v>
                </c:pt>
                <c:pt idx="12">
                  <c:v>553.65148803999955</c:v>
                </c:pt>
                <c:pt idx="13">
                  <c:v>387.55604162799966</c:v>
                </c:pt>
                <c:pt idx="14">
                  <c:v>271.28922913959974</c:v>
                </c:pt>
                <c:pt idx="15">
                  <c:v>189.90246039771981</c:v>
                </c:pt>
                <c:pt idx="16">
                  <c:v>132.93172227840387</c:v>
                </c:pt>
                <c:pt idx="17">
                  <c:v>93.052205594882707</c:v>
                </c:pt>
                <c:pt idx="18">
                  <c:v>65.136543916417892</c:v>
                </c:pt>
                <c:pt idx="19">
                  <c:v>45.595580741492519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D8-8849-93FC-1707B0B8F47E}"/>
            </c:ext>
          </c:extLst>
        </c:ser>
        <c:ser>
          <c:idx val="1"/>
          <c:order val="1"/>
          <c:tx>
            <c:strRef>
              <c:f>'Конкуренты (сумма)'!$Z$4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25400"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9D8-8849-93FC-1707B0B8F47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'Конкуренты (сумма)'!$AD$4</c:f>
              <c:numCache>
                <c:formatCode>#,##0</c:formatCode>
                <c:ptCount val="1"/>
                <c:pt idx="0">
                  <c:v>3000</c:v>
                </c:pt>
              </c:numCache>
            </c:numRef>
          </c:xVal>
          <c:yVal>
            <c:numRef>
              <c:f>'Конкуренты (сумма)'!$AE$4</c:f>
              <c:numCache>
                <c:formatCode>0.0%</c:formatCode>
                <c:ptCount val="1"/>
                <c:pt idx="0">
                  <c:v>0.02</c:v>
                </c:pt>
              </c:numCache>
            </c:numRef>
          </c:yVal>
          <c:bubbleSize>
            <c:numRef>
              <c:f>'Конкуренты (сумма)'!$AB$4</c:f>
              <c:numCache>
                <c:formatCode>#,##0</c:formatCode>
                <c:ptCount val="1"/>
                <c:pt idx="0">
                  <c:v>20000</c:v>
                </c:pt>
              </c:numCache>
            </c:numRef>
          </c:bubbleSize>
          <c:bubble3D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9D8-8849-93FC-1707B0B8F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552553104"/>
        <c:axId val="552553496"/>
      </c:bubbleChart>
      <c:valAx>
        <c:axId val="552553104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3496"/>
        <c:crosses val="autoZero"/>
        <c:crossBetween val="midCat"/>
      </c:valAx>
      <c:valAx>
        <c:axId val="55255349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(сумма)'!$B$3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(сумма)'!$A$4:$A$25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(сумма)'!$B$4:$B$25</c:f>
              <c:numCache>
                <c:formatCode>#,##0</c:formatCode>
                <c:ptCount val="22"/>
                <c:pt idx="0">
                  <c:v>90000</c:v>
                </c:pt>
                <c:pt idx="1">
                  <c:v>60000</c:v>
                </c:pt>
                <c:pt idx="2">
                  <c:v>42000</c:v>
                </c:pt>
                <c:pt idx="3">
                  <c:v>29399.999999999996</c:v>
                </c:pt>
                <c:pt idx="4">
                  <c:v>20579.999999999996</c:v>
                </c:pt>
                <c:pt idx="5">
                  <c:v>14405.999999999996</c:v>
                </c:pt>
                <c:pt idx="6">
                  <c:v>10084.199999999997</c:v>
                </c:pt>
                <c:pt idx="7">
                  <c:v>7058.9399999999978</c:v>
                </c:pt>
                <c:pt idx="8">
                  <c:v>4941.257999999998</c:v>
                </c:pt>
                <c:pt idx="9">
                  <c:v>3458.8805999999986</c:v>
                </c:pt>
                <c:pt idx="10">
                  <c:v>2421.2164199999988</c:v>
                </c:pt>
                <c:pt idx="11">
                  <c:v>1694.8514939999991</c:v>
                </c:pt>
                <c:pt idx="12">
                  <c:v>1186.3960457999992</c:v>
                </c:pt>
                <c:pt idx="13">
                  <c:v>830.47723205999944</c:v>
                </c:pt>
                <c:pt idx="14">
                  <c:v>581.33406244199955</c:v>
                </c:pt>
                <c:pt idx="15">
                  <c:v>406.93384370939964</c:v>
                </c:pt>
                <c:pt idx="16">
                  <c:v>284.85369059657972</c:v>
                </c:pt>
                <c:pt idx="17">
                  <c:v>199.3975834176058</c:v>
                </c:pt>
                <c:pt idx="18">
                  <c:v>139.57830839232406</c:v>
                </c:pt>
                <c:pt idx="19">
                  <c:v>97.704815874626831</c:v>
                </c:pt>
                <c:pt idx="20">
                  <c:v>68.393371112238782</c:v>
                </c:pt>
                <c:pt idx="21">
                  <c:v>24000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(сумма)'!$E$3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(сумма)'!$D$4:$D$25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(сумма)'!$E$4:$E$25</c:f>
              <c:numCache>
                <c:formatCode>#,##0</c:formatCode>
                <c:ptCount val="22"/>
                <c:pt idx="0">
                  <c:v>50000</c:v>
                </c:pt>
                <c:pt idx="1">
                  <c:v>90000</c:v>
                </c:pt>
                <c:pt idx="2">
                  <c:v>62999.999999999993</c:v>
                </c:pt>
                <c:pt idx="3">
                  <c:v>44099.999999999993</c:v>
                </c:pt>
                <c:pt idx="4">
                  <c:v>30869.999999999993</c:v>
                </c:pt>
                <c:pt idx="5">
                  <c:v>21608.999999999993</c:v>
                </c:pt>
                <c:pt idx="6">
                  <c:v>15126.299999999994</c:v>
                </c:pt>
                <c:pt idx="7">
                  <c:v>10588.409999999994</c:v>
                </c:pt>
                <c:pt idx="8">
                  <c:v>7411.8869999999952</c:v>
                </c:pt>
                <c:pt idx="9">
                  <c:v>5188.3208999999961</c:v>
                </c:pt>
                <c:pt idx="10">
                  <c:v>3631.8246299999969</c:v>
                </c:pt>
                <c:pt idx="11">
                  <c:v>2542.2772409999975</c:v>
                </c:pt>
                <c:pt idx="12">
                  <c:v>1779.5940686999982</c:v>
                </c:pt>
                <c:pt idx="13">
                  <c:v>1245.7158480899986</c:v>
                </c:pt>
                <c:pt idx="14">
                  <c:v>872.00109366299898</c:v>
                </c:pt>
                <c:pt idx="15">
                  <c:v>610.40076556409929</c:v>
                </c:pt>
                <c:pt idx="16">
                  <c:v>427.2805358948695</c:v>
                </c:pt>
                <c:pt idx="17">
                  <c:v>299.09637512640865</c:v>
                </c:pt>
                <c:pt idx="18">
                  <c:v>209.36746258848603</c:v>
                </c:pt>
                <c:pt idx="19">
                  <c:v>146.55722381194022</c:v>
                </c:pt>
                <c:pt idx="20">
                  <c:v>102.59005666835814</c:v>
                </c:pt>
                <c:pt idx="21">
                  <c:v>36000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'Конкуренты (сумма)'!$H$3</c:f>
              <c:strCache>
                <c:ptCount val="1"/>
                <c:pt idx="0">
                  <c:v>Конверсии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dPt>
            <c:idx val="0"/>
            <c:bubble3D val="0"/>
            <c:spPr>
              <a:solidFill>
                <a:schemeClr val="tx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45-7141-99A4-EEFCDB4F90D8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45-7141-99A4-EEFCDB4F90D8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45-7141-99A4-EEFCDB4F90D8}"/>
              </c:ext>
            </c:extLst>
          </c:dPt>
          <c:dPt>
            <c:idx val="3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45-7141-99A4-EEFCDB4F90D8}"/>
              </c:ext>
            </c:extLst>
          </c:dPt>
          <c:dPt>
            <c:idx val="4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45-7141-99A4-EEFCDB4F90D8}"/>
              </c:ext>
            </c:extLst>
          </c:dPt>
          <c:dPt>
            <c:idx val="5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545-7141-99A4-EEFCDB4F90D8}"/>
              </c:ext>
            </c:extLst>
          </c:dPt>
          <c:dPt>
            <c:idx val="6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545-7141-99A4-EEFCDB4F90D8}"/>
              </c:ext>
            </c:extLst>
          </c:dPt>
          <c:dPt>
            <c:idx val="7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545-7141-99A4-EEFCDB4F90D8}"/>
              </c:ext>
            </c:extLst>
          </c:dPt>
          <c:dPt>
            <c:idx val="8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545-7141-99A4-EEFCDB4F90D8}"/>
              </c:ext>
            </c:extLst>
          </c:dPt>
          <c:dPt>
            <c:idx val="9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545-7141-99A4-EEFCDB4F90D8}"/>
              </c:ext>
            </c:extLst>
          </c:dPt>
          <c:dPt>
            <c:idx val="10"/>
            <c:bubble3D val="0"/>
            <c:spPr>
              <a:solidFill>
                <a:schemeClr val="bg2"/>
              </a:solidFill>
              <a:ln w="12700">
                <a:solidFill>
                  <a:srgbClr val="FFFFFF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9545-7141-99A4-EEFCDB4F90D8}"/>
              </c:ext>
            </c:extLst>
          </c:dPt>
          <c:dPt>
            <c:idx val="21"/>
            <c:bubble3D val="0"/>
            <c:spPr>
              <a:solidFill>
                <a:srgbClr val="FFCC00">
                  <a:lumMod val="40000"/>
                  <a:lumOff val="60000"/>
                </a:srgbClr>
              </a:solidFill>
              <a:ln w="12700">
                <a:solidFill>
                  <a:srgbClr val="FFFFFF"/>
                </a:solidFill>
              </a:ln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none" lIns="38100" tIns="19050" rIns="38100" bIns="19050" anchor="ctr">
                  <a:spAutoFit/>
                </a:bodyPr>
                <a:lstStyle/>
                <a:p>
                  <a:pPr>
                    <a:defRPr sz="2400">
                      <a:solidFill>
                        <a:schemeClr val="tx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'Конкуренты (сумма)'!$G$4:$G$25</c:f>
              <c:strCache>
                <c:ptCount val="22"/>
                <c:pt idx="0">
                  <c:v>CITILINK</c:v>
                </c:pt>
                <c:pt idx="1">
                  <c:v>Конкурент 1</c:v>
                </c:pt>
                <c:pt idx="2">
                  <c:v>Конкурент 2</c:v>
                </c:pt>
                <c:pt idx="3">
                  <c:v>Конкурент 3</c:v>
                </c:pt>
                <c:pt idx="4">
                  <c:v>Конкурент 4</c:v>
                </c:pt>
                <c:pt idx="5">
                  <c:v>Конкурент 5</c:v>
                </c:pt>
                <c:pt idx="6">
                  <c:v>Конкурент 6</c:v>
                </c:pt>
                <c:pt idx="7">
                  <c:v>Конкурент 7</c:v>
                </c:pt>
                <c:pt idx="8">
                  <c:v>Конкурент 8</c:v>
                </c:pt>
                <c:pt idx="9">
                  <c:v>Конкурент 9</c:v>
                </c:pt>
                <c:pt idx="10">
                  <c:v>Конкурент 10</c:v>
                </c:pt>
                <c:pt idx="11">
                  <c:v>Конкурент 11</c:v>
                </c:pt>
                <c:pt idx="12">
                  <c:v>Конкурент 12</c:v>
                </c:pt>
                <c:pt idx="13">
                  <c:v>Конкурент 13</c:v>
                </c:pt>
                <c:pt idx="14">
                  <c:v>Конкурент 14</c:v>
                </c:pt>
                <c:pt idx="15">
                  <c:v>Конкурент 15</c:v>
                </c:pt>
                <c:pt idx="16">
                  <c:v>Конкурент 16</c:v>
                </c:pt>
                <c:pt idx="17">
                  <c:v>Конкурент 17</c:v>
                </c:pt>
                <c:pt idx="18">
                  <c:v>Конкурент 18</c:v>
                </c:pt>
                <c:pt idx="19">
                  <c:v>Конкурент 19</c:v>
                </c:pt>
                <c:pt idx="20">
                  <c:v>Конкурент 20</c:v>
                </c:pt>
                <c:pt idx="21">
                  <c:v>Прочие конкуренты</c:v>
                </c:pt>
              </c:strCache>
            </c:strRef>
          </c:cat>
          <c:val>
            <c:numRef>
              <c:f>'Конкуренты (сумма)'!$H$4:$H$25</c:f>
              <c:numCache>
                <c:formatCode>#,##0</c:formatCode>
                <c:ptCount val="22"/>
                <c:pt idx="0">
                  <c:v>10000</c:v>
                </c:pt>
                <c:pt idx="1">
                  <c:v>40000</c:v>
                </c:pt>
                <c:pt idx="2">
                  <c:v>28000</c:v>
                </c:pt>
                <c:pt idx="3">
                  <c:v>19600</c:v>
                </c:pt>
                <c:pt idx="4">
                  <c:v>13720</c:v>
                </c:pt>
                <c:pt idx="5">
                  <c:v>9604</c:v>
                </c:pt>
                <c:pt idx="6">
                  <c:v>6722.7999999999993</c:v>
                </c:pt>
                <c:pt idx="7">
                  <c:v>4705.9599999999991</c:v>
                </c:pt>
                <c:pt idx="8">
                  <c:v>3294.1719999999991</c:v>
                </c:pt>
                <c:pt idx="9">
                  <c:v>2305.9203999999991</c:v>
                </c:pt>
                <c:pt idx="10">
                  <c:v>1614.1442799999993</c:v>
                </c:pt>
                <c:pt idx="11">
                  <c:v>1129.9009959999994</c:v>
                </c:pt>
                <c:pt idx="12">
                  <c:v>790.93069719999949</c:v>
                </c:pt>
                <c:pt idx="13">
                  <c:v>553.65148803999955</c:v>
                </c:pt>
                <c:pt idx="14">
                  <c:v>387.55604162799966</c:v>
                </c:pt>
                <c:pt idx="15">
                  <c:v>271.28922913959974</c:v>
                </c:pt>
                <c:pt idx="16">
                  <c:v>189.90246039771981</c:v>
                </c:pt>
                <c:pt idx="17">
                  <c:v>132.93172227840387</c:v>
                </c:pt>
                <c:pt idx="18">
                  <c:v>93.052205594882707</c:v>
                </c:pt>
                <c:pt idx="19">
                  <c:v>65.136543916417892</c:v>
                </c:pt>
                <c:pt idx="20">
                  <c:v>45.595580741492519</c:v>
                </c:pt>
                <c:pt idx="21">
                  <c:v>16000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45-7141-99A4-EEFCDB4F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Клики!$R$28:$R$29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Клики!$S$28:$S$29</c:f>
              <c:numCache>
                <c:formatCode>#,##0</c:formatCode>
                <c:ptCount val="2"/>
                <c:pt idx="0">
                  <c:v>200000</c:v>
                </c:pt>
                <c:pt idx="1">
                  <c:v>700000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6536328"/>
        <c:axId val="540852112"/>
      </c:barChart>
      <c:catAx>
        <c:axId val="27653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2112"/>
        <c:crosses val="autoZero"/>
        <c:auto val="1"/>
        <c:lblAlgn val="ctr"/>
        <c:lblOffset val="100"/>
        <c:tickLblSkip val="1"/>
        <c:noMultiLvlLbl val="0"/>
      </c:catAx>
      <c:valAx>
        <c:axId val="540852112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536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'Доля конверсий'!$C$2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конверсий'!$C$3:$C$17</c:f>
              <c:numCache>
                <c:formatCode>0%</c:formatCode>
                <c:ptCount val="15"/>
                <c:pt idx="0">
                  <c:v>0.5</c:v>
                </c:pt>
                <c:pt idx="1">
                  <c:v>0.02</c:v>
                </c:pt>
                <c:pt idx="2">
                  <c:v>0.36</c:v>
                </c:pt>
                <c:pt idx="3">
                  <c:v>0.86</c:v>
                </c:pt>
                <c:pt idx="4">
                  <c:v>0.76</c:v>
                </c:pt>
                <c:pt idx="5">
                  <c:v>0.39</c:v>
                </c:pt>
                <c:pt idx="6">
                  <c:v>0.83</c:v>
                </c:pt>
                <c:pt idx="7">
                  <c:v>0.31</c:v>
                </c:pt>
                <c:pt idx="8">
                  <c:v>0.31</c:v>
                </c:pt>
                <c:pt idx="9">
                  <c:v>0.22</c:v>
                </c:pt>
                <c:pt idx="10">
                  <c:v>0.26</c:v>
                </c:pt>
                <c:pt idx="11">
                  <c:v>0.64</c:v>
                </c:pt>
                <c:pt idx="12">
                  <c:v>0.55000000000000004</c:v>
                </c:pt>
                <c:pt idx="13">
                  <c:v>0.84</c:v>
                </c:pt>
                <c:pt idx="14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9A-364A-966E-AEE3B650F73D}"/>
            </c:ext>
          </c:extLst>
        </c:ser>
        <c:ser>
          <c:idx val="1"/>
          <c:order val="1"/>
          <c:tx>
            <c:strRef>
              <c:f>'Доля конверсий'!$D$2</c:f>
              <c:strCache>
                <c:ptCount val="1"/>
                <c:pt idx="0">
                  <c:v>Конкурент 1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конверсий'!$D$3:$D$17</c:f>
              <c:numCache>
                <c:formatCode>0%</c:formatCode>
                <c:ptCount val="15"/>
                <c:pt idx="0">
                  <c:v>0.22</c:v>
                </c:pt>
                <c:pt idx="1">
                  <c:v>0.86</c:v>
                </c:pt>
                <c:pt idx="2">
                  <c:v>0.77</c:v>
                </c:pt>
                <c:pt idx="3">
                  <c:v>0.69</c:v>
                </c:pt>
                <c:pt idx="4">
                  <c:v>0.45</c:v>
                </c:pt>
                <c:pt idx="5">
                  <c:v>0.17</c:v>
                </c:pt>
                <c:pt idx="6">
                  <c:v>0.36</c:v>
                </c:pt>
                <c:pt idx="7">
                  <c:v>0.22</c:v>
                </c:pt>
                <c:pt idx="8">
                  <c:v>0.28000000000000003</c:v>
                </c:pt>
                <c:pt idx="9">
                  <c:v>0.01</c:v>
                </c:pt>
                <c:pt idx="10">
                  <c:v>0.31</c:v>
                </c:pt>
                <c:pt idx="11">
                  <c:v>0.76</c:v>
                </c:pt>
                <c:pt idx="12">
                  <c:v>0.46</c:v>
                </c:pt>
                <c:pt idx="13">
                  <c:v>0.91</c:v>
                </c:pt>
                <c:pt idx="14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9A-364A-966E-AEE3B650F73D}"/>
            </c:ext>
          </c:extLst>
        </c:ser>
        <c:ser>
          <c:idx val="2"/>
          <c:order val="2"/>
          <c:tx>
            <c:strRef>
              <c:f>'Доля конверсий'!$E$2</c:f>
              <c:strCache>
                <c:ptCount val="1"/>
                <c:pt idx="0">
                  <c:v>Конкурент 2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конверсий'!$E$3:$E$17</c:f>
              <c:numCache>
                <c:formatCode>0%</c:formatCode>
                <c:ptCount val="15"/>
                <c:pt idx="0">
                  <c:v>0.154</c:v>
                </c:pt>
                <c:pt idx="1">
                  <c:v>0.60199999999999998</c:v>
                </c:pt>
                <c:pt idx="2">
                  <c:v>0.53899999999999992</c:v>
                </c:pt>
                <c:pt idx="3">
                  <c:v>0.48299999999999993</c:v>
                </c:pt>
                <c:pt idx="4">
                  <c:v>0.315</c:v>
                </c:pt>
                <c:pt idx="5">
                  <c:v>0.11899999999999999</c:v>
                </c:pt>
                <c:pt idx="6">
                  <c:v>0.252</c:v>
                </c:pt>
                <c:pt idx="7">
                  <c:v>0.154</c:v>
                </c:pt>
                <c:pt idx="8">
                  <c:v>0.19600000000000001</c:v>
                </c:pt>
                <c:pt idx="9">
                  <c:v>6.9999999999999993E-3</c:v>
                </c:pt>
                <c:pt idx="10">
                  <c:v>0.217</c:v>
                </c:pt>
                <c:pt idx="11">
                  <c:v>0.53199999999999992</c:v>
                </c:pt>
                <c:pt idx="12">
                  <c:v>0.32200000000000001</c:v>
                </c:pt>
                <c:pt idx="13">
                  <c:v>0.63700000000000001</c:v>
                </c:pt>
                <c:pt idx="14">
                  <c:v>0.11199999999999999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9A-364A-966E-AEE3B650F73D}"/>
            </c:ext>
          </c:extLst>
        </c:ser>
        <c:ser>
          <c:idx val="3"/>
          <c:order val="3"/>
          <c:tx>
            <c:strRef>
              <c:f>'Доля конверсий'!$F$2</c:f>
              <c:strCache>
                <c:ptCount val="1"/>
                <c:pt idx="0">
                  <c:v>Конкурент 3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конверсий'!$F$3:$F$17</c:f>
              <c:numCache>
                <c:formatCode>0%</c:formatCode>
                <c:ptCount val="15"/>
                <c:pt idx="0">
                  <c:v>0.10779999999999999</c:v>
                </c:pt>
                <c:pt idx="1">
                  <c:v>0.42139999999999994</c:v>
                </c:pt>
                <c:pt idx="2">
                  <c:v>0.37729999999999991</c:v>
                </c:pt>
                <c:pt idx="3">
                  <c:v>0.33809999999999996</c:v>
                </c:pt>
                <c:pt idx="4">
                  <c:v>0.22049999999999997</c:v>
                </c:pt>
                <c:pt idx="5">
                  <c:v>8.3299999999999985E-2</c:v>
                </c:pt>
                <c:pt idx="6">
                  <c:v>0.1764</c:v>
                </c:pt>
                <c:pt idx="7">
                  <c:v>0.10779999999999999</c:v>
                </c:pt>
                <c:pt idx="8">
                  <c:v>0.13719999999999999</c:v>
                </c:pt>
                <c:pt idx="9">
                  <c:v>4.899999999999999E-3</c:v>
                </c:pt>
                <c:pt idx="10">
                  <c:v>0.15189999999999998</c:v>
                </c:pt>
                <c:pt idx="11">
                  <c:v>0.3723999999999999</c:v>
                </c:pt>
                <c:pt idx="12">
                  <c:v>0.22539999999999999</c:v>
                </c:pt>
                <c:pt idx="13">
                  <c:v>0.44589999999999996</c:v>
                </c:pt>
                <c:pt idx="14">
                  <c:v>7.8399999999999984E-2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9A-364A-966E-AEE3B650F73D}"/>
            </c:ext>
          </c:extLst>
        </c:ser>
        <c:ser>
          <c:idx val="4"/>
          <c:order val="4"/>
          <c:tx>
            <c:strRef>
              <c:f>'Доля конверсий'!$G$2</c:f>
              <c:strCache>
                <c:ptCount val="1"/>
                <c:pt idx="0">
                  <c:v>Конкурент 4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конверсий'!$G$3:$G$17</c:f>
              <c:numCache>
                <c:formatCode>0%</c:formatCode>
                <c:ptCount val="15"/>
                <c:pt idx="0">
                  <c:v>7.5459999999999985E-2</c:v>
                </c:pt>
                <c:pt idx="1">
                  <c:v>0.29497999999999996</c:v>
                </c:pt>
                <c:pt idx="2">
                  <c:v>0.2641099999999999</c:v>
                </c:pt>
                <c:pt idx="3">
                  <c:v>0.23666999999999996</c:v>
                </c:pt>
                <c:pt idx="4">
                  <c:v>0.15434999999999996</c:v>
                </c:pt>
                <c:pt idx="5">
                  <c:v>5.8309999999999987E-2</c:v>
                </c:pt>
                <c:pt idx="6">
                  <c:v>0.12347999999999999</c:v>
                </c:pt>
                <c:pt idx="7">
                  <c:v>7.5459999999999985E-2</c:v>
                </c:pt>
                <c:pt idx="8">
                  <c:v>9.6039999999999986E-2</c:v>
                </c:pt>
                <c:pt idx="9">
                  <c:v>3.429999999999999E-3</c:v>
                </c:pt>
                <c:pt idx="10">
                  <c:v>0.10632999999999998</c:v>
                </c:pt>
                <c:pt idx="11">
                  <c:v>0.26067999999999991</c:v>
                </c:pt>
                <c:pt idx="12">
                  <c:v>0.15777999999999998</c:v>
                </c:pt>
                <c:pt idx="13">
                  <c:v>0.31212999999999996</c:v>
                </c:pt>
                <c:pt idx="14">
                  <c:v>5.4879999999999984E-2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9A-364A-966E-AEE3B650F73D}"/>
            </c:ext>
          </c:extLst>
        </c:ser>
        <c:ser>
          <c:idx val="5"/>
          <c:order val="5"/>
          <c:tx>
            <c:strRef>
              <c:f>'Доля конверсий'!$H$2</c:f>
              <c:strCache>
                <c:ptCount val="1"/>
                <c:pt idx="0">
                  <c:v>Конкурент 5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конверсий'!$H$3:$H$17</c:f>
              <c:numCache>
                <c:formatCode>0%</c:formatCode>
                <c:ptCount val="15"/>
                <c:pt idx="0">
                  <c:v>5.2821999999999987E-2</c:v>
                </c:pt>
                <c:pt idx="1">
                  <c:v>0.20648599999999998</c:v>
                </c:pt>
                <c:pt idx="2">
                  <c:v>0.18487699999999993</c:v>
                </c:pt>
                <c:pt idx="3">
                  <c:v>0.16566899999999996</c:v>
                </c:pt>
                <c:pt idx="4">
                  <c:v>0.10804499999999996</c:v>
                </c:pt>
                <c:pt idx="5">
                  <c:v>4.0816999999999985E-2</c:v>
                </c:pt>
                <c:pt idx="6">
                  <c:v>8.6435999999999985E-2</c:v>
                </c:pt>
                <c:pt idx="7">
                  <c:v>5.2821999999999987E-2</c:v>
                </c:pt>
                <c:pt idx="8">
                  <c:v>6.7227999999999982E-2</c:v>
                </c:pt>
                <c:pt idx="9">
                  <c:v>2.4009999999999991E-3</c:v>
                </c:pt>
                <c:pt idx="10">
                  <c:v>7.4430999999999983E-2</c:v>
                </c:pt>
                <c:pt idx="11">
                  <c:v>0.18247599999999992</c:v>
                </c:pt>
                <c:pt idx="12">
                  <c:v>0.11044599999999997</c:v>
                </c:pt>
                <c:pt idx="13">
                  <c:v>0.21849099999999996</c:v>
                </c:pt>
                <c:pt idx="14">
                  <c:v>3.8415999999999985E-2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29A-364A-966E-AEE3B650F73D}"/>
            </c:ext>
          </c:extLst>
        </c:ser>
        <c:ser>
          <c:idx val="6"/>
          <c:order val="6"/>
          <c:tx>
            <c:strRef>
              <c:f>'Доля конверсий'!$I$2</c:f>
              <c:strCache>
                <c:ptCount val="1"/>
                <c:pt idx="0">
                  <c:v>Конкурент 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конверсий'!$I$3:$I$17</c:f>
              <c:numCache>
                <c:formatCode>0%</c:formatCode>
                <c:ptCount val="15"/>
                <c:pt idx="0">
                  <c:v>3.6975399999999992E-2</c:v>
                </c:pt>
                <c:pt idx="1">
                  <c:v>0.14454019999999998</c:v>
                </c:pt>
                <c:pt idx="2">
                  <c:v>0.12941389999999994</c:v>
                </c:pt>
                <c:pt idx="3">
                  <c:v>0.11596829999999995</c:v>
                </c:pt>
                <c:pt idx="4">
                  <c:v>7.5631499999999963E-2</c:v>
                </c:pt>
                <c:pt idx="5">
                  <c:v>2.8571899999999987E-2</c:v>
                </c:pt>
                <c:pt idx="6">
                  <c:v>6.0505199999999988E-2</c:v>
                </c:pt>
                <c:pt idx="7">
                  <c:v>3.6975399999999992E-2</c:v>
                </c:pt>
                <c:pt idx="8">
                  <c:v>4.7059599999999986E-2</c:v>
                </c:pt>
                <c:pt idx="9">
                  <c:v>1.6806999999999992E-3</c:v>
                </c:pt>
                <c:pt idx="10">
                  <c:v>5.2101699999999987E-2</c:v>
                </c:pt>
                <c:pt idx="11">
                  <c:v>0.12773319999999994</c:v>
                </c:pt>
                <c:pt idx="12">
                  <c:v>7.7312199999999984E-2</c:v>
                </c:pt>
                <c:pt idx="13">
                  <c:v>0.15294369999999996</c:v>
                </c:pt>
                <c:pt idx="14">
                  <c:v>2.6891199999999987E-2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29A-364A-966E-AEE3B650F73D}"/>
            </c:ext>
          </c:extLst>
        </c:ser>
        <c:ser>
          <c:idx val="7"/>
          <c:order val="7"/>
          <c:tx>
            <c:strRef>
              <c:f>'Доля конверсий'!$J$2</c:f>
              <c:strCache>
                <c:ptCount val="1"/>
                <c:pt idx="0">
                  <c:v>Конкурент 7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конверсий'!$J$3:$J$17</c:f>
              <c:numCache>
                <c:formatCode>0%</c:formatCode>
                <c:ptCount val="15"/>
                <c:pt idx="0">
                  <c:v>2.5882779999999994E-2</c:v>
                </c:pt>
                <c:pt idx="1">
                  <c:v>0.10117813999999999</c:v>
                </c:pt>
                <c:pt idx="2">
                  <c:v>9.0589729999999952E-2</c:v>
                </c:pt>
                <c:pt idx="3">
                  <c:v>8.1177809999999961E-2</c:v>
                </c:pt>
                <c:pt idx="4">
                  <c:v>5.294204999999997E-2</c:v>
                </c:pt>
                <c:pt idx="5">
                  <c:v>2.000032999999999E-2</c:v>
                </c:pt>
                <c:pt idx="6">
                  <c:v>4.2353639999999991E-2</c:v>
                </c:pt>
                <c:pt idx="7">
                  <c:v>2.5882779999999994E-2</c:v>
                </c:pt>
                <c:pt idx="8">
                  <c:v>3.2941719999999987E-2</c:v>
                </c:pt>
                <c:pt idx="9">
                  <c:v>1.1764899999999994E-3</c:v>
                </c:pt>
                <c:pt idx="10">
                  <c:v>3.6471189999999987E-2</c:v>
                </c:pt>
                <c:pt idx="11">
                  <c:v>8.9413239999999949E-2</c:v>
                </c:pt>
                <c:pt idx="12">
                  <c:v>5.4118539999999986E-2</c:v>
                </c:pt>
                <c:pt idx="13">
                  <c:v>0.10706058999999997</c:v>
                </c:pt>
                <c:pt idx="14">
                  <c:v>1.8823839999999991E-2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E7-8840-84CC-628710B3865F}"/>
            </c:ext>
          </c:extLst>
        </c:ser>
        <c:ser>
          <c:idx val="8"/>
          <c:order val="8"/>
          <c:tx>
            <c:strRef>
              <c:f>'Доля конверсий'!$K$2</c:f>
              <c:strCache>
                <c:ptCount val="1"/>
                <c:pt idx="0">
                  <c:v>Конкурент 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конверсий'!$K$3:$K$17</c:f>
              <c:numCache>
                <c:formatCode>0%</c:formatCode>
                <c:ptCount val="15"/>
                <c:pt idx="0">
                  <c:v>1.8117945999999996E-2</c:v>
                </c:pt>
                <c:pt idx="1">
                  <c:v>7.0824697999999991E-2</c:v>
                </c:pt>
                <c:pt idx="2">
                  <c:v>6.3412810999999958E-2</c:v>
                </c:pt>
                <c:pt idx="3">
                  <c:v>5.6824466999999969E-2</c:v>
                </c:pt>
                <c:pt idx="4">
                  <c:v>3.7059434999999974E-2</c:v>
                </c:pt>
                <c:pt idx="5">
                  <c:v>1.4000230999999991E-2</c:v>
                </c:pt>
                <c:pt idx="6">
                  <c:v>2.9647547999999992E-2</c:v>
                </c:pt>
                <c:pt idx="7">
                  <c:v>1.8117945999999996E-2</c:v>
                </c:pt>
                <c:pt idx="8">
                  <c:v>2.3059203999999989E-2</c:v>
                </c:pt>
                <c:pt idx="9">
                  <c:v>8.2354299999999961E-4</c:v>
                </c:pt>
                <c:pt idx="10">
                  <c:v>2.5529832999999988E-2</c:v>
                </c:pt>
                <c:pt idx="11">
                  <c:v>6.2589267999999962E-2</c:v>
                </c:pt>
                <c:pt idx="12">
                  <c:v>3.7882977999999991E-2</c:v>
                </c:pt>
                <c:pt idx="13">
                  <c:v>7.4942412999999972E-2</c:v>
                </c:pt>
                <c:pt idx="14">
                  <c:v>1.3176687999999994E-2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FE7-8840-84CC-628710B3865F}"/>
            </c:ext>
          </c:extLst>
        </c:ser>
        <c:ser>
          <c:idx val="9"/>
          <c:order val="9"/>
          <c:tx>
            <c:strRef>
              <c:f>'Доля конверсий'!$L$2</c:f>
              <c:strCache>
                <c:ptCount val="1"/>
                <c:pt idx="0">
                  <c:v>Конкурент 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конверсий'!$L$3:$L$17</c:f>
              <c:numCache>
                <c:formatCode>0%</c:formatCode>
                <c:ptCount val="15"/>
                <c:pt idx="0">
                  <c:v>1.2682562199999997E-2</c:v>
                </c:pt>
                <c:pt idx="1">
                  <c:v>4.9577288599999991E-2</c:v>
                </c:pt>
                <c:pt idx="2">
                  <c:v>4.4388967699999969E-2</c:v>
                </c:pt>
                <c:pt idx="3">
                  <c:v>3.9777126899999973E-2</c:v>
                </c:pt>
                <c:pt idx="4">
                  <c:v>2.5941604499999979E-2</c:v>
                </c:pt>
                <c:pt idx="5">
                  <c:v>9.8001616999999937E-3</c:v>
                </c:pt>
                <c:pt idx="6">
                  <c:v>2.0753283599999995E-2</c:v>
                </c:pt>
                <c:pt idx="7">
                  <c:v>1.2682562199999997E-2</c:v>
                </c:pt>
                <c:pt idx="8">
                  <c:v>1.6141442799999992E-2</c:v>
                </c:pt>
                <c:pt idx="9">
                  <c:v>5.7648009999999969E-4</c:v>
                </c:pt>
                <c:pt idx="10">
                  <c:v>1.7870883099999992E-2</c:v>
                </c:pt>
                <c:pt idx="11">
                  <c:v>4.3812487599999971E-2</c:v>
                </c:pt>
                <c:pt idx="12">
                  <c:v>2.6518084599999991E-2</c:v>
                </c:pt>
                <c:pt idx="13">
                  <c:v>5.2459689099999977E-2</c:v>
                </c:pt>
                <c:pt idx="14">
                  <c:v>9.2236815999999951E-3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FE7-8840-84CC-628710B3865F}"/>
            </c:ext>
          </c:extLst>
        </c:ser>
        <c:ser>
          <c:idx val="10"/>
          <c:order val="10"/>
          <c:tx>
            <c:strRef>
              <c:f>'Доля конверсий'!$M$2</c:f>
              <c:strCache>
                <c:ptCount val="1"/>
                <c:pt idx="0">
                  <c:v>Конкурент 10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8-EFE7-8840-84CC-628710B3865F}"/>
              </c:ext>
            </c:extLst>
          </c:dPt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конверсий'!$M$3:$M$17</c:f>
              <c:numCache>
                <c:formatCode>0%</c:formatCode>
                <c:ptCount val="15"/>
                <c:pt idx="0">
                  <c:v>8.877793539999998E-3</c:v>
                </c:pt>
                <c:pt idx="1">
                  <c:v>3.4704102019999988E-2</c:v>
                </c:pt>
                <c:pt idx="2">
                  <c:v>3.1072277389999976E-2</c:v>
                </c:pt>
                <c:pt idx="3">
                  <c:v>2.7843988829999979E-2</c:v>
                </c:pt>
                <c:pt idx="4">
                  <c:v>1.8159123149999984E-2</c:v>
                </c:pt>
                <c:pt idx="5">
                  <c:v>6.8601131899999951E-3</c:v>
                </c:pt>
                <c:pt idx="6">
                  <c:v>1.4527298519999995E-2</c:v>
                </c:pt>
                <c:pt idx="7">
                  <c:v>8.877793539999998E-3</c:v>
                </c:pt>
                <c:pt idx="8">
                  <c:v>1.1299009959999993E-2</c:v>
                </c:pt>
                <c:pt idx="9">
                  <c:v>4.0353606999999974E-4</c:v>
                </c:pt>
                <c:pt idx="10">
                  <c:v>1.2509618169999993E-2</c:v>
                </c:pt>
                <c:pt idx="11">
                  <c:v>3.0668741319999977E-2</c:v>
                </c:pt>
                <c:pt idx="12">
                  <c:v>1.8562659219999993E-2</c:v>
                </c:pt>
                <c:pt idx="13">
                  <c:v>3.6721782369999983E-2</c:v>
                </c:pt>
                <c:pt idx="14">
                  <c:v>6.4565771199999959E-3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FE7-8840-84CC-628710B3865F}"/>
            </c:ext>
          </c:extLst>
        </c:ser>
        <c:ser>
          <c:idx val="11"/>
          <c:order val="11"/>
          <c:tx>
            <c:strRef>
              <c:f>'Доля конверсий'!$N$2</c:f>
              <c:strCache>
                <c:ptCount val="1"/>
                <c:pt idx="0">
                  <c:v>Конкурент 11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конверсий'!$N$3:$N$17</c:f>
              <c:numCache>
                <c:formatCode>0%</c:formatCode>
                <c:ptCount val="15"/>
                <c:pt idx="0">
                  <c:v>6.2144554779999979E-3</c:v>
                </c:pt>
                <c:pt idx="1">
                  <c:v>2.4292871413999991E-2</c:v>
                </c:pt>
                <c:pt idx="2">
                  <c:v>2.175059417299998E-2</c:v>
                </c:pt>
                <c:pt idx="3">
                  <c:v>1.9490792180999982E-2</c:v>
                </c:pt>
                <c:pt idx="4">
                  <c:v>1.2711386204999987E-2</c:v>
                </c:pt>
                <c:pt idx="5">
                  <c:v>4.8020792329999959E-3</c:v>
                </c:pt>
                <c:pt idx="6">
                  <c:v>1.0169108963999996E-2</c:v>
                </c:pt>
                <c:pt idx="7">
                  <c:v>6.2144554779999979E-3</c:v>
                </c:pt>
                <c:pt idx="8">
                  <c:v>7.909306971999994E-3</c:v>
                </c:pt>
                <c:pt idx="9">
                  <c:v>2.8247524899999979E-4</c:v>
                </c:pt>
                <c:pt idx="10">
                  <c:v>8.7567327189999947E-3</c:v>
                </c:pt>
                <c:pt idx="11">
                  <c:v>2.1468118923999982E-2</c:v>
                </c:pt>
                <c:pt idx="12">
                  <c:v>1.2993861453999994E-2</c:v>
                </c:pt>
                <c:pt idx="13">
                  <c:v>2.5705247658999987E-2</c:v>
                </c:pt>
                <c:pt idx="14">
                  <c:v>4.5196039839999966E-3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FE7-8840-84CC-628710B3865F}"/>
            </c:ext>
          </c:extLst>
        </c:ser>
        <c:ser>
          <c:idx val="12"/>
          <c:order val="12"/>
          <c:tx>
            <c:strRef>
              <c:f>'Доля конверсий'!$O$2</c:f>
              <c:strCache>
                <c:ptCount val="1"/>
                <c:pt idx="0">
                  <c:v>Конкурент 12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конверсий'!$O$3:$O$17</c:f>
              <c:numCache>
                <c:formatCode>0%</c:formatCode>
                <c:ptCount val="15"/>
                <c:pt idx="0">
                  <c:v>4.3501188345999985E-3</c:v>
                </c:pt>
                <c:pt idx="1">
                  <c:v>1.7005009989799993E-2</c:v>
                </c:pt>
                <c:pt idx="2">
                  <c:v>1.5225415921099985E-2</c:v>
                </c:pt>
                <c:pt idx="3">
                  <c:v>1.3643554526699986E-2</c:v>
                </c:pt>
                <c:pt idx="4">
                  <c:v>8.8979703434999904E-3</c:v>
                </c:pt>
                <c:pt idx="5">
                  <c:v>3.3614554630999969E-3</c:v>
                </c:pt>
                <c:pt idx="6">
                  <c:v>7.1183762747999962E-3</c:v>
                </c:pt>
                <c:pt idx="7">
                  <c:v>4.3501188345999985E-3</c:v>
                </c:pt>
                <c:pt idx="8">
                  <c:v>5.5365148803999953E-3</c:v>
                </c:pt>
                <c:pt idx="9">
                  <c:v>1.9773267429999984E-4</c:v>
                </c:pt>
                <c:pt idx="10">
                  <c:v>6.1297129032999963E-3</c:v>
                </c:pt>
                <c:pt idx="11">
                  <c:v>1.5027683246799987E-2</c:v>
                </c:pt>
                <c:pt idx="12">
                  <c:v>9.095703017799996E-3</c:v>
                </c:pt>
                <c:pt idx="13">
                  <c:v>1.7993673361299988E-2</c:v>
                </c:pt>
                <c:pt idx="14">
                  <c:v>3.1637227887999974E-3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FE7-8840-84CC-628710B3865F}"/>
            </c:ext>
          </c:extLst>
        </c:ser>
        <c:ser>
          <c:idx val="13"/>
          <c:order val="13"/>
          <c:tx>
            <c:strRef>
              <c:f>'Доля конверсий'!$P$2</c:f>
              <c:strCache>
                <c:ptCount val="1"/>
                <c:pt idx="0">
                  <c:v>Конкурент 13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конверсий'!$P$3:$P$17</c:f>
              <c:numCache>
                <c:formatCode>0%</c:formatCode>
                <c:ptCount val="15"/>
                <c:pt idx="0">
                  <c:v>3.0450831842199987E-3</c:v>
                </c:pt>
                <c:pt idx="1">
                  <c:v>1.1903506992859995E-2</c:v>
                </c:pt>
                <c:pt idx="2">
                  <c:v>1.0657791144769989E-2</c:v>
                </c:pt>
                <c:pt idx="3">
                  <c:v>9.5504881686899901E-3</c:v>
                </c:pt>
                <c:pt idx="4">
                  <c:v>6.228579240449993E-3</c:v>
                </c:pt>
                <c:pt idx="5">
                  <c:v>2.3530188241699976E-3</c:v>
                </c:pt>
                <c:pt idx="6">
                  <c:v>4.9828633923599966E-3</c:v>
                </c:pt>
                <c:pt idx="7">
                  <c:v>3.0450831842199987E-3</c:v>
                </c:pt>
                <c:pt idx="8">
                  <c:v>3.8755604162799963E-3</c:v>
                </c:pt>
                <c:pt idx="9">
                  <c:v>1.3841287200999988E-4</c:v>
                </c:pt>
                <c:pt idx="10">
                  <c:v>4.2907990323099972E-3</c:v>
                </c:pt>
                <c:pt idx="11">
                  <c:v>1.0519378272759989E-2</c:v>
                </c:pt>
                <c:pt idx="12">
                  <c:v>6.3669921124599972E-3</c:v>
                </c:pt>
                <c:pt idx="13">
                  <c:v>1.2595571352909991E-2</c:v>
                </c:pt>
                <c:pt idx="14">
                  <c:v>2.2146059521599981E-3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FE7-8840-84CC-628710B3865F}"/>
            </c:ext>
          </c:extLst>
        </c:ser>
        <c:ser>
          <c:idx val="14"/>
          <c:order val="14"/>
          <c:tx>
            <c:strRef>
              <c:f>'Доля конверсий'!$Q$2</c:f>
              <c:strCache>
                <c:ptCount val="1"/>
                <c:pt idx="0">
                  <c:v>Конкурент 14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конверсий'!$Q$3:$Q$17</c:f>
              <c:numCache>
                <c:formatCode>0%</c:formatCode>
                <c:ptCount val="15"/>
                <c:pt idx="0">
                  <c:v>2.131558228953999E-3</c:v>
                </c:pt>
                <c:pt idx="1">
                  <c:v>8.3324548950019957E-3</c:v>
                </c:pt>
                <c:pt idx="2">
                  <c:v>7.4604538013389923E-3</c:v>
                </c:pt>
                <c:pt idx="3">
                  <c:v>6.6853417180829924E-3</c:v>
                </c:pt>
                <c:pt idx="4">
                  <c:v>4.3600054683149946E-3</c:v>
                </c:pt>
                <c:pt idx="5">
                  <c:v>1.6471131769189983E-3</c:v>
                </c:pt>
                <c:pt idx="6">
                  <c:v>3.4880043746519972E-3</c:v>
                </c:pt>
                <c:pt idx="7">
                  <c:v>2.131558228953999E-3</c:v>
                </c:pt>
                <c:pt idx="8">
                  <c:v>2.7128922913959973E-3</c:v>
                </c:pt>
                <c:pt idx="9">
                  <c:v>9.6889010406999915E-5</c:v>
                </c:pt>
                <c:pt idx="10">
                  <c:v>3.0035593226169981E-3</c:v>
                </c:pt>
                <c:pt idx="11">
                  <c:v>7.3635647909319922E-3</c:v>
                </c:pt>
                <c:pt idx="12">
                  <c:v>4.4568944787219981E-3</c:v>
                </c:pt>
                <c:pt idx="13">
                  <c:v>8.8168999470369935E-3</c:v>
                </c:pt>
                <c:pt idx="14">
                  <c:v>1.5502241665119986E-3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FE7-8840-84CC-628710B3865F}"/>
            </c:ext>
          </c:extLst>
        </c:ser>
        <c:ser>
          <c:idx val="15"/>
          <c:order val="15"/>
          <c:tx>
            <c:strRef>
              <c:f>'Доля конверсий'!$R$2</c:f>
              <c:strCache>
                <c:ptCount val="1"/>
                <c:pt idx="0">
                  <c:v>Конкурент 15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конверсий'!$R$3:$R$17</c:f>
              <c:numCache>
                <c:formatCode>0%</c:formatCode>
                <c:ptCount val="15"/>
                <c:pt idx="0">
                  <c:v>1.4920907602677992E-3</c:v>
                </c:pt>
                <c:pt idx="1">
                  <c:v>5.8327184265013965E-3</c:v>
                </c:pt>
                <c:pt idx="2">
                  <c:v>5.2223176609372942E-3</c:v>
                </c:pt>
                <c:pt idx="3">
                  <c:v>4.6797392026580948E-3</c:v>
                </c:pt>
                <c:pt idx="4">
                  <c:v>3.0520038278204959E-3</c:v>
                </c:pt>
                <c:pt idx="5">
                  <c:v>1.1529792238432987E-3</c:v>
                </c:pt>
                <c:pt idx="6">
                  <c:v>2.441603062256398E-3</c:v>
                </c:pt>
                <c:pt idx="7">
                  <c:v>1.4920907602677992E-3</c:v>
                </c:pt>
                <c:pt idx="8">
                  <c:v>1.8990246039771979E-3</c:v>
                </c:pt>
                <c:pt idx="9">
                  <c:v>6.7822307284899934E-5</c:v>
                </c:pt>
                <c:pt idx="10">
                  <c:v>2.1024915258318986E-3</c:v>
                </c:pt>
                <c:pt idx="11">
                  <c:v>5.1544953536523941E-3</c:v>
                </c:pt>
                <c:pt idx="12">
                  <c:v>3.1198261351053987E-3</c:v>
                </c:pt>
                <c:pt idx="13">
                  <c:v>6.1718299629258955E-3</c:v>
                </c:pt>
                <c:pt idx="14">
                  <c:v>1.0851569165583989E-3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FE7-8840-84CC-628710B3865F}"/>
            </c:ext>
          </c:extLst>
        </c:ser>
        <c:ser>
          <c:idx val="16"/>
          <c:order val="16"/>
          <c:tx>
            <c:strRef>
              <c:f>'Доля конверсий'!$S$2</c:f>
              <c:strCache>
                <c:ptCount val="1"/>
                <c:pt idx="0">
                  <c:v>Конкурент 16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конверсий'!$S$3:$S$17</c:f>
              <c:numCache>
                <c:formatCode>0%</c:formatCode>
                <c:ptCount val="15"/>
                <c:pt idx="0">
                  <c:v>1.0444635321874593E-3</c:v>
                </c:pt>
                <c:pt idx="1">
                  <c:v>4.0829028985509769E-3</c:v>
                </c:pt>
                <c:pt idx="2">
                  <c:v>3.6556223626561055E-3</c:v>
                </c:pt>
                <c:pt idx="3">
                  <c:v>3.275817441860666E-3</c:v>
                </c:pt>
                <c:pt idx="4">
                  <c:v>2.1364026794743469E-3</c:v>
                </c:pt>
                <c:pt idx="5">
                  <c:v>8.0708545669030897E-4</c:v>
                </c:pt>
                <c:pt idx="6">
                  <c:v>1.7091221435794786E-3</c:v>
                </c:pt>
                <c:pt idx="7">
                  <c:v>1.0444635321874593E-3</c:v>
                </c:pt>
                <c:pt idx="8">
                  <c:v>1.3293172227840384E-3</c:v>
                </c:pt>
                <c:pt idx="9">
                  <c:v>4.7475615099429949E-5</c:v>
                </c:pt>
                <c:pt idx="10">
                  <c:v>1.4717440680823289E-3</c:v>
                </c:pt>
                <c:pt idx="11">
                  <c:v>3.6081467475566754E-3</c:v>
                </c:pt>
                <c:pt idx="12">
                  <c:v>2.1838782945737788E-3</c:v>
                </c:pt>
                <c:pt idx="13">
                  <c:v>4.3202809740481261E-3</c:v>
                </c:pt>
                <c:pt idx="14">
                  <c:v>7.5960984159087919E-4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FE7-8840-84CC-628710B3865F}"/>
            </c:ext>
          </c:extLst>
        </c:ser>
        <c:ser>
          <c:idx val="17"/>
          <c:order val="17"/>
          <c:tx>
            <c:strRef>
              <c:f>'Доля конверсий'!$T$2</c:f>
              <c:strCache>
                <c:ptCount val="1"/>
                <c:pt idx="0">
                  <c:v>Конкурент 17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конверсий'!$T$3:$T$17</c:f>
              <c:numCache>
                <c:formatCode>0%</c:formatCode>
                <c:ptCount val="15"/>
                <c:pt idx="0">
                  <c:v>7.311244725312215E-4</c:v>
                </c:pt>
                <c:pt idx="1">
                  <c:v>2.8580320289856836E-3</c:v>
                </c:pt>
                <c:pt idx="2">
                  <c:v>2.5589356538592736E-3</c:v>
                </c:pt>
                <c:pt idx="3">
                  <c:v>2.2930722093024661E-3</c:v>
                </c:pt>
                <c:pt idx="4">
                  <c:v>1.4954818756320427E-3</c:v>
                </c:pt>
                <c:pt idx="5">
                  <c:v>5.6495981968321624E-4</c:v>
                </c:pt>
                <c:pt idx="6">
                  <c:v>1.1963855005056349E-3</c:v>
                </c:pt>
                <c:pt idx="7">
                  <c:v>7.311244725312215E-4</c:v>
                </c:pt>
                <c:pt idx="8">
                  <c:v>9.3052205594882677E-4</c:v>
                </c:pt>
                <c:pt idx="9">
                  <c:v>3.323293056960096E-5</c:v>
                </c:pt>
                <c:pt idx="10">
                  <c:v>1.0302208476576302E-3</c:v>
                </c:pt>
                <c:pt idx="11">
                  <c:v>2.5257027232896728E-3</c:v>
                </c:pt>
                <c:pt idx="12">
                  <c:v>1.528714806201645E-3</c:v>
                </c:pt>
                <c:pt idx="13">
                  <c:v>3.0241966818336883E-3</c:v>
                </c:pt>
                <c:pt idx="14">
                  <c:v>5.3172688911361536E-4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FE7-8840-84CC-628710B3865F}"/>
            </c:ext>
          </c:extLst>
        </c:ser>
        <c:ser>
          <c:idx val="18"/>
          <c:order val="18"/>
          <c:tx>
            <c:strRef>
              <c:f>'Доля конверсий'!$U$2</c:f>
              <c:strCache>
                <c:ptCount val="1"/>
                <c:pt idx="0">
                  <c:v>Конкурент 18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конверсий'!$U$3:$U$17</c:f>
              <c:numCache>
                <c:formatCode>0%</c:formatCode>
                <c:ptCount val="15"/>
                <c:pt idx="0">
                  <c:v>5.1178713077185503E-4</c:v>
                </c:pt>
                <c:pt idx="1">
                  <c:v>2.0006224202899782E-3</c:v>
                </c:pt>
                <c:pt idx="2">
                  <c:v>1.7912549577014914E-3</c:v>
                </c:pt>
                <c:pt idx="3">
                  <c:v>1.6051505465117261E-3</c:v>
                </c:pt>
                <c:pt idx="4">
                  <c:v>1.0468373129424299E-3</c:v>
                </c:pt>
                <c:pt idx="5">
                  <c:v>3.9547187377825135E-4</c:v>
                </c:pt>
                <c:pt idx="6">
                  <c:v>8.3746985035394435E-4</c:v>
                </c:pt>
                <c:pt idx="7">
                  <c:v>5.1178713077185503E-4</c:v>
                </c:pt>
                <c:pt idx="8">
                  <c:v>6.5136543916417865E-4</c:v>
                </c:pt>
                <c:pt idx="9">
                  <c:v>2.3263051398720672E-5</c:v>
                </c:pt>
                <c:pt idx="10">
                  <c:v>7.2115459336034111E-4</c:v>
                </c:pt>
                <c:pt idx="11">
                  <c:v>1.7679919063027709E-3</c:v>
                </c:pt>
                <c:pt idx="12">
                  <c:v>1.0701003643411515E-3</c:v>
                </c:pt>
                <c:pt idx="13">
                  <c:v>2.1169376772835818E-3</c:v>
                </c:pt>
                <c:pt idx="14">
                  <c:v>3.7220882237953075E-4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EFE7-8840-84CC-628710B3865F}"/>
            </c:ext>
          </c:extLst>
        </c:ser>
        <c:ser>
          <c:idx val="19"/>
          <c:order val="19"/>
          <c:tx>
            <c:strRef>
              <c:f>'Доля конверсий'!$V$2</c:f>
              <c:strCache>
                <c:ptCount val="1"/>
                <c:pt idx="0">
                  <c:v>Конкурент 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конверсий'!$V$3:$V$17</c:f>
              <c:numCache>
                <c:formatCode>0%</c:formatCode>
                <c:ptCount val="15"/>
                <c:pt idx="0">
                  <c:v>3.582509915402985E-4</c:v>
                </c:pt>
                <c:pt idx="1">
                  <c:v>1.4004356942029846E-3</c:v>
                </c:pt>
                <c:pt idx="2">
                  <c:v>1.253878470391044E-3</c:v>
                </c:pt>
                <c:pt idx="3">
                  <c:v>1.1236053825582082E-3</c:v>
                </c:pt>
                <c:pt idx="4">
                  <c:v>7.3278611905970093E-4</c:v>
                </c:pt>
                <c:pt idx="5">
                  <c:v>2.7683031164477595E-4</c:v>
                </c:pt>
                <c:pt idx="6">
                  <c:v>5.8622889524776096E-4</c:v>
                </c:pt>
                <c:pt idx="7">
                  <c:v>3.582509915402985E-4</c:v>
                </c:pt>
                <c:pt idx="8">
                  <c:v>4.5595580741492503E-4</c:v>
                </c:pt>
                <c:pt idx="9">
                  <c:v>1.628413597910447E-5</c:v>
                </c:pt>
                <c:pt idx="10">
                  <c:v>5.0480821535223879E-4</c:v>
                </c:pt>
                <c:pt idx="11">
                  <c:v>1.2375943344119396E-3</c:v>
                </c:pt>
                <c:pt idx="12">
                  <c:v>7.4907025503880595E-4</c:v>
                </c:pt>
                <c:pt idx="13">
                  <c:v>1.4818563740985071E-3</c:v>
                </c:pt>
                <c:pt idx="14">
                  <c:v>2.6054617566567153E-4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FE7-8840-84CC-628710B3865F}"/>
            </c:ext>
          </c:extLst>
        </c:ser>
        <c:ser>
          <c:idx val="20"/>
          <c:order val="20"/>
          <c:tx>
            <c:strRef>
              <c:f>'Доля конверсий'!$W$2</c:f>
              <c:strCache>
                <c:ptCount val="1"/>
                <c:pt idx="0">
                  <c:v>Конкурент 20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конверсий'!$W$3:$W$17</c:f>
              <c:numCache>
                <c:formatCode>0%</c:formatCode>
                <c:ptCount val="15"/>
                <c:pt idx="0">
                  <c:v>2.5077569407820893E-4</c:v>
                </c:pt>
                <c:pt idx="1">
                  <c:v>9.8030498594208924E-4</c:v>
                </c:pt>
                <c:pt idx="2">
                  <c:v>8.777149292737307E-4</c:v>
                </c:pt>
                <c:pt idx="3">
                  <c:v>7.8652376779074571E-4</c:v>
                </c:pt>
                <c:pt idx="4">
                  <c:v>5.1295028334179065E-4</c:v>
                </c:pt>
                <c:pt idx="5">
                  <c:v>1.9378121815134315E-4</c:v>
                </c:pt>
                <c:pt idx="6">
                  <c:v>4.1036022667343265E-4</c:v>
                </c:pt>
                <c:pt idx="7">
                  <c:v>2.5077569407820893E-4</c:v>
                </c:pt>
                <c:pt idx="8">
                  <c:v>3.191690651904475E-4</c:v>
                </c:pt>
                <c:pt idx="9">
                  <c:v>1.1398895185373128E-5</c:v>
                </c:pt>
                <c:pt idx="10">
                  <c:v>3.5336575074656714E-4</c:v>
                </c:pt>
                <c:pt idx="11">
                  <c:v>8.6631603408835768E-4</c:v>
                </c:pt>
                <c:pt idx="12">
                  <c:v>5.243491785271641E-4</c:v>
                </c:pt>
                <c:pt idx="13">
                  <c:v>1.037299461868955E-3</c:v>
                </c:pt>
                <c:pt idx="14">
                  <c:v>1.8238232296597005E-4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EFE7-8840-84CC-628710B3865F}"/>
            </c:ext>
          </c:extLst>
        </c:ser>
        <c:ser>
          <c:idx val="21"/>
          <c:order val="21"/>
          <c:tx>
            <c:strRef>
              <c:f>'Доля конверсий'!$X$2</c:f>
              <c:strCache>
                <c:ptCount val="1"/>
                <c:pt idx="0">
                  <c:v>Прочие конкуренты</c:v>
                </c:pt>
              </c:strCache>
            </c:strRef>
          </c:tx>
          <c:spPr>
            <a:solidFill>
              <a:srgbClr val="FFCC00">
                <a:lumMod val="40000"/>
                <a:lumOff val="60000"/>
              </a:srgbClr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конверсий'!$X$3:$X$17</c:f>
              <c:numCache>
                <c:formatCode>0%</c:formatCode>
                <c:ptCount val="15"/>
                <c:pt idx="0">
                  <c:v>0.154</c:v>
                </c:pt>
                <c:pt idx="1">
                  <c:v>0.60199999999999998</c:v>
                </c:pt>
                <c:pt idx="2">
                  <c:v>0.53899999999999992</c:v>
                </c:pt>
                <c:pt idx="3">
                  <c:v>0.48299999999999993</c:v>
                </c:pt>
                <c:pt idx="4">
                  <c:v>0.315</c:v>
                </c:pt>
                <c:pt idx="5">
                  <c:v>0.11899999999999999</c:v>
                </c:pt>
                <c:pt idx="6">
                  <c:v>0.252</c:v>
                </c:pt>
                <c:pt idx="7">
                  <c:v>0.154</c:v>
                </c:pt>
                <c:pt idx="8">
                  <c:v>0.19600000000000001</c:v>
                </c:pt>
                <c:pt idx="9">
                  <c:v>6.9999999999999993E-3</c:v>
                </c:pt>
                <c:pt idx="10">
                  <c:v>0.217</c:v>
                </c:pt>
                <c:pt idx="11">
                  <c:v>0.53199999999999992</c:v>
                </c:pt>
                <c:pt idx="12">
                  <c:v>0.32200000000000001</c:v>
                </c:pt>
                <c:pt idx="13">
                  <c:v>0.63700000000000001</c:v>
                </c:pt>
                <c:pt idx="14">
                  <c:v>0.11199999999999999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EFE7-8840-84CC-628710B38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552555848"/>
        <c:axId val="552556240"/>
      </c:barChart>
      <c:catAx>
        <c:axId val="55255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6240"/>
        <c:crosses val="autoZero"/>
        <c:auto val="1"/>
        <c:lblAlgn val="ctr"/>
        <c:lblOffset val="100"/>
        <c:noMultiLvlLbl val="0"/>
      </c:catAx>
      <c:valAx>
        <c:axId val="55255624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5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'Доля конверсий (поиск)'!$C$2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(поиск)'!$C$3:$C$17</c:f>
              <c:numCache>
                <c:formatCode>0%</c:formatCode>
                <c:ptCount val="15"/>
                <c:pt idx="0">
                  <c:v>0.38</c:v>
                </c:pt>
                <c:pt idx="1">
                  <c:v>0.03</c:v>
                </c:pt>
                <c:pt idx="2">
                  <c:v>0.19</c:v>
                </c:pt>
                <c:pt idx="3">
                  <c:v>0.59</c:v>
                </c:pt>
                <c:pt idx="4">
                  <c:v>0.84</c:v>
                </c:pt>
                <c:pt idx="5">
                  <c:v>0.02</c:v>
                </c:pt>
                <c:pt idx="6">
                  <c:v>0.88</c:v>
                </c:pt>
                <c:pt idx="7">
                  <c:v>0.09</c:v>
                </c:pt>
                <c:pt idx="8">
                  <c:v>0.68</c:v>
                </c:pt>
                <c:pt idx="9">
                  <c:v>0.17</c:v>
                </c:pt>
                <c:pt idx="10">
                  <c:v>0.78</c:v>
                </c:pt>
                <c:pt idx="11">
                  <c:v>0.46</c:v>
                </c:pt>
                <c:pt idx="12">
                  <c:v>0.92</c:v>
                </c:pt>
                <c:pt idx="13">
                  <c:v>0.65</c:v>
                </c:pt>
                <c:pt idx="14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9A-364A-966E-AEE3B650F73D}"/>
            </c:ext>
          </c:extLst>
        </c:ser>
        <c:ser>
          <c:idx val="1"/>
          <c:order val="1"/>
          <c:tx>
            <c:strRef>
              <c:f>'Доля конверсий (поиск)'!$D$2</c:f>
              <c:strCache>
                <c:ptCount val="1"/>
                <c:pt idx="0">
                  <c:v>Конкурент 1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(поиск)'!$D$3:$D$17</c:f>
              <c:numCache>
                <c:formatCode>0%</c:formatCode>
                <c:ptCount val="15"/>
                <c:pt idx="0">
                  <c:v>0.94</c:v>
                </c:pt>
                <c:pt idx="1">
                  <c:v>0.77</c:v>
                </c:pt>
                <c:pt idx="2">
                  <c:v>0.3</c:v>
                </c:pt>
                <c:pt idx="3">
                  <c:v>0.79</c:v>
                </c:pt>
                <c:pt idx="4">
                  <c:v>0.75</c:v>
                </c:pt>
                <c:pt idx="5">
                  <c:v>0.62</c:v>
                </c:pt>
                <c:pt idx="6">
                  <c:v>0.37</c:v>
                </c:pt>
                <c:pt idx="7">
                  <c:v>0.05</c:v>
                </c:pt>
                <c:pt idx="8">
                  <c:v>0.51</c:v>
                </c:pt>
                <c:pt idx="9">
                  <c:v>0.44</c:v>
                </c:pt>
                <c:pt idx="10">
                  <c:v>0.86</c:v>
                </c:pt>
                <c:pt idx="11">
                  <c:v>0.2</c:v>
                </c:pt>
                <c:pt idx="12">
                  <c:v>0.26</c:v>
                </c:pt>
                <c:pt idx="13">
                  <c:v>0.55000000000000004</c:v>
                </c:pt>
                <c:pt idx="14">
                  <c:v>0.34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9A-364A-966E-AEE3B650F73D}"/>
            </c:ext>
          </c:extLst>
        </c:ser>
        <c:ser>
          <c:idx val="2"/>
          <c:order val="2"/>
          <c:tx>
            <c:strRef>
              <c:f>'Доля конверсий (поиск)'!$E$2</c:f>
              <c:strCache>
                <c:ptCount val="1"/>
                <c:pt idx="0">
                  <c:v>Конкурент 2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(поиск)'!$E$3:$E$17</c:f>
              <c:numCache>
                <c:formatCode>0%</c:formatCode>
                <c:ptCount val="15"/>
                <c:pt idx="0">
                  <c:v>0.65799999999999992</c:v>
                </c:pt>
                <c:pt idx="1">
                  <c:v>0.53899999999999992</c:v>
                </c:pt>
                <c:pt idx="2">
                  <c:v>0.21</c:v>
                </c:pt>
                <c:pt idx="3">
                  <c:v>0.55299999999999994</c:v>
                </c:pt>
                <c:pt idx="4">
                  <c:v>0.52499999999999991</c:v>
                </c:pt>
                <c:pt idx="5">
                  <c:v>0.434</c:v>
                </c:pt>
                <c:pt idx="6">
                  <c:v>0.25900000000000001</c:v>
                </c:pt>
                <c:pt idx="7">
                  <c:v>3.4999999999999996E-2</c:v>
                </c:pt>
                <c:pt idx="8">
                  <c:v>0.35699999999999998</c:v>
                </c:pt>
                <c:pt idx="9">
                  <c:v>0.308</c:v>
                </c:pt>
                <c:pt idx="10">
                  <c:v>0.60199999999999998</c:v>
                </c:pt>
                <c:pt idx="11">
                  <c:v>0.13999999999999999</c:v>
                </c:pt>
                <c:pt idx="12">
                  <c:v>0.182</c:v>
                </c:pt>
                <c:pt idx="13">
                  <c:v>0.38500000000000001</c:v>
                </c:pt>
                <c:pt idx="14">
                  <c:v>0.23799999999999999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9A-364A-966E-AEE3B650F73D}"/>
            </c:ext>
          </c:extLst>
        </c:ser>
        <c:ser>
          <c:idx val="3"/>
          <c:order val="3"/>
          <c:tx>
            <c:strRef>
              <c:f>'Доля конверсий (поиск)'!$F$2</c:f>
              <c:strCache>
                <c:ptCount val="1"/>
                <c:pt idx="0">
                  <c:v>Конкурент 3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(поиск)'!$F$3:$F$17</c:f>
              <c:numCache>
                <c:formatCode>0%</c:formatCode>
                <c:ptCount val="15"/>
                <c:pt idx="0">
                  <c:v>0.4605999999999999</c:v>
                </c:pt>
                <c:pt idx="1">
                  <c:v>0.37729999999999991</c:v>
                </c:pt>
                <c:pt idx="2">
                  <c:v>0.14699999999999999</c:v>
                </c:pt>
                <c:pt idx="3">
                  <c:v>0.38709999999999994</c:v>
                </c:pt>
                <c:pt idx="4">
                  <c:v>0.36749999999999994</c:v>
                </c:pt>
                <c:pt idx="5">
                  <c:v>0.30379999999999996</c:v>
                </c:pt>
                <c:pt idx="6">
                  <c:v>0.18129999999999999</c:v>
                </c:pt>
                <c:pt idx="7">
                  <c:v>2.4499999999999997E-2</c:v>
                </c:pt>
                <c:pt idx="8">
                  <c:v>0.24989999999999998</c:v>
                </c:pt>
                <c:pt idx="9">
                  <c:v>0.21559999999999999</c:v>
                </c:pt>
                <c:pt idx="10">
                  <c:v>0.42139999999999994</c:v>
                </c:pt>
                <c:pt idx="11">
                  <c:v>9.799999999999999E-2</c:v>
                </c:pt>
                <c:pt idx="12">
                  <c:v>0.12739999999999999</c:v>
                </c:pt>
                <c:pt idx="13">
                  <c:v>0.26949999999999996</c:v>
                </c:pt>
                <c:pt idx="14">
                  <c:v>0.16659999999999997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9A-364A-966E-AEE3B650F73D}"/>
            </c:ext>
          </c:extLst>
        </c:ser>
        <c:ser>
          <c:idx val="4"/>
          <c:order val="4"/>
          <c:tx>
            <c:strRef>
              <c:f>'Доля конверсий (поиск)'!$G$2</c:f>
              <c:strCache>
                <c:ptCount val="1"/>
                <c:pt idx="0">
                  <c:v>Конкурент 4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(поиск)'!$G$3:$G$17</c:f>
              <c:numCache>
                <c:formatCode>0%</c:formatCode>
                <c:ptCount val="15"/>
                <c:pt idx="0">
                  <c:v>0.32241999999999993</c:v>
                </c:pt>
                <c:pt idx="1">
                  <c:v>0.2641099999999999</c:v>
                </c:pt>
                <c:pt idx="2">
                  <c:v>0.10289999999999999</c:v>
                </c:pt>
                <c:pt idx="3">
                  <c:v>0.27096999999999993</c:v>
                </c:pt>
                <c:pt idx="4">
                  <c:v>0.25724999999999992</c:v>
                </c:pt>
                <c:pt idx="5">
                  <c:v>0.21265999999999996</c:v>
                </c:pt>
                <c:pt idx="6">
                  <c:v>0.12691</c:v>
                </c:pt>
                <c:pt idx="7">
                  <c:v>1.7149999999999999E-2</c:v>
                </c:pt>
                <c:pt idx="8">
                  <c:v>0.17492999999999997</c:v>
                </c:pt>
                <c:pt idx="9">
                  <c:v>0.15091999999999997</c:v>
                </c:pt>
                <c:pt idx="10">
                  <c:v>0.29497999999999996</c:v>
                </c:pt>
                <c:pt idx="11">
                  <c:v>6.8599999999999994E-2</c:v>
                </c:pt>
                <c:pt idx="12">
                  <c:v>8.9179999999999982E-2</c:v>
                </c:pt>
                <c:pt idx="13">
                  <c:v>0.18864999999999996</c:v>
                </c:pt>
                <c:pt idx="14">
                  <c:v>0.11661999999999997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9A-364A-966E-AEE3B650F73D}"/>
            </c:ext>
          </c:extLst>
        </c:ser>
        <c:ser>
          <c:idx val="5"/>
          <c:order val="5"/>
          <c:tx>
            <c:strRef>
              <c:f>'Доля конверсий (поиск)'!$H$2</c:f>
              <c:strCache>
                <c:ptCount val="1"/>
                <c:pt idx="0">
                  <c:v>Конкурент 5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(поиск)'!$H$3:$H$17</c:f>
              <c:numCache>
                <c:formatCode>0%</c:formatCode>
                <c:ptCount val="15"/>
                <c:pt idx="0">
                  <c:v>0.22569399999999992</c:v>
                </c:pt>
                <c:pt idx="1">
                  <c:v>0.18487699999999993</c:v>
                </c:pt>
                <c:pt idx="2">
                  <c:v>7.2029999999999983E-2</c:v>
                </c:pt>
                <c:pt idx="3">
                  <c:v>0.18967899999999993</c:v>
                </c:pt>
                <c:pt idx="4">
                  <c:v>0.18007499999999993</c:v>
                </c:pt>
                <c:pt idx="5">
                  <c:v>0.14886199999999997</c:v>
                </c:pt>
                <c:pt idx="6">
                  <c:v>8.8836999999999985E-2</c:v>
                </c:pt>
                <c:pt idx="7">
                  <c:v>1.2004999999999998E-2</c:v>
                </c:pt>
                <c:pt idx="8">
                  <c:v>0.12245099999999998</c:v>
                </c:pt>
                <c:pt idx="9">
                  <c:v>0.10564399999999997</c:v>
                </c:pt>
                <c:pt idx="10">
                  <c:v>0.20648599999999998</c:v>
                </c:pt>
                <c:pt idx="11">
                  <c:v>4.8019999999999993E-2</c:v>
                </c:pt>
                <c:pt idx="12">
                  <c:v>6.2425999999999982E-2</c:v>
                </c:pt>
                <c:pt idx="13">
                  <c:v>0.13205499999999995</c:v>
                </c:pt>
                <c:pt idx="14">
                  <c:v>8.163399999999997E-2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29A-364A-966E-AEE3B650F73D}"/>
            </c:ext>
          </c:extLst>
        </c:ser>
        <c:ser>
          <c:idx val="6"/>
          <c:order val="6"/>
          <c:tx>
            <c:strRef>
              <c:f>'Доля конверсий (поиск)'!$I$2</c:f>
              <c:strCache>
                <c:ptCount val="1"/>
                <c:pt idx="0">
                  <c:v>Конкурент 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(поиск)'!$I$3:$I$17</c:f>
              <c:numCache>
                <c:formatCode>0%</c:formatCode>
                <c:ptCount val="15"/>
                <c:pt idx="0">
                  <c:v>0.15798579999999993</c:v>
                </c:pt>
                <c:pt idx="1">
                  <c:v>0.12941389999999994</c:v>
                </c:pt>
                <c:pt idx="2">
                  <c:v>5.0420999999999987E-2</c:v>
                </c:pt>
                <c:pt idx="3">
                  <c:v>0.13277529999999993</c:v>
                </c:pt>
                <c:pt idx="4">
                  <c:v>0.12605249999999996</c:v>
                </c:pt>
                <c:pt idx="5">
                  <c:v>0.10420339999999997</c:v>
                </c:pt>
                <c:pt idx="6">
                  <c:v>6.2185899999999988E-2</c:v>
                </c:pt>
                <c:pt idx="7">
                  <c:v>8.4034999999999978E-3</c:v>
                </c:pt>
                <c:pt idx="8">
                  <c:v>8.5715699999999978E-2</c:v>
                </c:pt>
                <c:pt idx="9">
                  <c:v>7.3950799999999983E-2</c:v>
                </c:pt>
                <c:pt idx="10">
                  <c:v>0.14454019999999998</c:v>
                </c:pt>
                <c:pt idx="11">
                  <c:v>3.3613999999999991E-2</c:v>
                </c:pt>
                <c:pt idx="12">
                  <c:v>4.3698199999999986E-2</c:v>
                </c:pt>
                <c:pt idx="13">
                  <c:v>9.2438499999999965E-2</c:v>
                </c:pt>
                <c:pt idx="14">
                  <c:v>5.7143799999999974E-2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29A-364A-966E-AEE3B650F73D}"/>
            </c:ext>
          </c:extLst>
        </c:ser>
        <c:ser>
          <c:idx val="7"/>
          <c:order val="7"/>
          <c:tx>
            <c:strRef>
              <c:f>'Доля конверсий (поиск)'!$J$2</c:f>
              <c:strCache>
                <c:ptCount val="1"/>
                <c:pt idx="0">
                  <c:v>Конкурент 7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(поиск)'!$J$3:$J$17</c:f>
              <c:numCache>
                <c:formatCode>0%</c:formatCode>
                <c:ptCount val="15"/>
                <c:pt idx="0">
                  <c:v>0.11059005999999993</c:v>
                </c:pt>
                <c:pt idx="1">
                  <c:v>9.0589729999999952E-2</c:v>
                </c:pt>
                <c:pt idx="2">
                  <c:v>3.5294699999999991E-2</c:v>
                </c:pt>
                <c:pt idx="3">
                  <c:v>9.2942709999999942E-2</c:v>
                </c:pt>
                <c:pt idx="4">
                  <c:v>8.8236749999999961E-2</c:v>
                </c:pt>
                <c:pt idx="5">
                  <c:v>7.2942379999999973E-2</c:v>
                </c:pt>
                <c:pt idx="6">
                  <c:v>4.3530129999999986E-2</c:v>
                </c:pt>
                <c:pt idx="7">
                  <c:v>5.8824499999999983E-3</c:v>
                </c:pt>
                <c:pt idx="8">
                  <c:v>6.0000989999999983E-2</c:v>
                </c:pt>
                <c:pt idx="9">
                  <c:v>5.1765559999999988E-2</c:v>
                </c:pt>
                <c:pt idx="10">
                  <c:v>0.10117813999999999</c:v>
                </c:pt>
                <c:pt idx="11">
                  <c:v>2.3529799999999993E-2</c:v>
                </c:pt>
                <c:pt idx="12">
                  <c:v>3.0588739999999989E-2</c:v>
                </c:pt>
                <c:pt idx="13">
                  <c:v>6.4706949999999971E-2</c:v>
                </c:pt>
                <c:pt idx="14">
                  <c:v>4.000065999999998E-2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50-164C-BA8D-60BE97901FE0}"/>
            </c:ext>
          </c:extLst>
        </c:ser>
        <c:ser>
          <c:idx val="8"/>
          <c:order val="8"/>
          <c:tx>
            <c:strRef>
              <c:f>'Доля конверсий (поиск)'!$K$2</c:f>
              <c:strCache>
                <c:ptCount val="1"/>
                <c:pt idx="0">
                  <c:v>Конкурент 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(поиск)'!$K$3:$K$17</c:f>
              <c:numCache>
                <c:formatCode>0%</c:formatCode>
                <c:ptCount val="15"/>
                <c:pt idx="0">
                  <c:v>7.7413041999999946E-2</c:v>
                </c:pt>
                <c:pt idx="1">
                  <c:v>6.3412810999999958E-2</c:v>
                </c:pt>
                <c:pt idx="2">
                  <c:v>2.4706289999999992E-2</c:v>
                </c:pt>
                <c:pt idx="3">
                  <c:v>6.505989699999995E-2</c:v>
                </c:pt>
                <c:pt idx="4">
                  <c:v>6.1765724999999966E-2</c:v>
                </c:pt>
                <c:pt idx="5">
                  <c:v>5.1059665999999976E-2</c:v>
                </c:pt>
                <c:pt idx="6">
                  <c:v>3.0471090999999988E-2</c:v>
                </c:pt>
                <c:pt idx="7">
                  <c:v>4.1177149999999984E-3</c:v>
                </c:pt>
                <c:pt idx="8">
                  <c:v>4.2000692999999985E-2</c:v>
                </c:pt>
                <c:pt idx="9">
                  <c:v>3.6235891999999992E-2</c:v>
                </c:pt>
                <c:pt idx="10">
                  <c:v>7.0824697999999991E-2</c:v>
                </c:pt>
                <c:pt idx="11">
                  <c:v>1.6470859999999993E-2</c:v>
                </c:pt>
                <c:pt idx="12">
                  <c:v>2.141211799999999E-2</c:v>
                </c:pt>
                <c:pt idx="13">
                  <c:v>4.5294864999999976E-2</c:v>
                </c:pt>
                <c:pt idx="14">
                  <c:v>2.8000461999999983E-2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F50-164C-BA8D-60BE97901FE0}"/>
            </c:ext>
          </c:extLst>
        </c:ser>
        <c:ser>
          <c:idx val="9"/>
          <c:order val="9"/>
          <c:tx>
            <c:strRef>
              <c:f>'Доля конверсий (поиск)'!$L$2</c:f>
              <c:strCache>
                <c:ptCount val="1"/>
                <c:pt idx="0">
                  <c:v>Конкурент 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(поиск)'!$L$3:$L$17</c:f>
              <c:numCache>
                <c:formatCode>0%</c:formatCode>
                <c:ptCount val="15"/>
                <c:pt idx="0">
                  <c:v>5.4189129399999959E-2</c:v>
                </c:pt>
                <c:pt idx="1">
                  <c:v>4.4388967699999969E-2</c:v>
                </c:pt>
                <c:pt idx="2">
                  <c:v>1.7294402999999993E-2</c:v>
                </c:pt>
                <c:pt idx="3">
                  <c:v>4.5541927899999959E-2</c:v>
                </c:pt>
                <c:pt idx="4">
                  <c:v>4.3236007499999972E-2</c:v>
                </c:pt>
                <c:pt idx="5">
                  <c:v>3.5741766199999983E-2</c:v>
                </c:pt>
                <c:pt idx="6">
                  <c:v>2.132976369999999E-2</c:v>
                </c:pt>
                <c:pt idx="7">
                  <c:v>2.8824004999999987E-3</c:v>
                </c:pt>
                <c:pt idx="8">
                  <c:v>2.9400485099999988E-2</c:v>
                </c:pt>
                <c:pt idx="9">
                  <c:v>2.5365124399999994E-2</c:v>
                </c:pt>
                <c:pt idx="10">
                  <c:v>4.9577288599999991E-2</c:v>
                </c:pt>
                <c:pt idx="11">
                  <c:v>1.1529601999999995E-2</c:v>
                </c:pt>
                <c:pt idx="12">
                  <c:v>1.4988482599999992E-2</c:v>
                </c:pt>
                <c:pt idx="13">
                  <c:v>3.1706405499999979E-2</c:v>
                </c:pt>
                <c:pt idx="14">
                  <c:v>1.9600323399999987E-2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F50-164C-BA8D-60BE97901FE0}"/>
            </c:ext>
          </c:extLst>
        </c:ser>
        <c:ser>
          <c:idx val="10"/>
          <c:order val="10"/>
          <c:tx>
            <c:strRef>
              <c:f>'Доля конверсий (поиск)'!$M$2</c:f>
              <c:strCache>
                <c:ptCount val="1"/>
                <c:pt idx="0">
                  <c:v>Конкурент 10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(поиск)'!$M$3:$M$17</c:f>
              <c:numCache>
                <c:formatCode>0%</c:formatCode>
                <c:ptCount val="15"/>
                <c:pt idx="0">
                  <c:v>3.7932390579999968E-2</c:v>
                </c:pt>
                <c:pt idx="1">
                  <c:v>3.1072277389999976E-2</c:v>
                </c:pt>
                <c:pt idx="2">
                  <c:v>1.2106082099999995E-2</c:v>
                </c:pt>
                <c:pt idx="3">
                  <c:v>3.1879349529999969E-2</c:v>
                </c:pt>
                <c:pt idx="4">
                  <c:v>3.0265205249999979E-2</c:v>
                </c:pt>
                <c:pt idx="5">
                  <c:v>2.5019236339999987E-2</c:v>
                </c:pt>
                <c:pt idx="6">
                  <c:v>1.4930834589999992E-2</c:v>
                </c:pt>
                <c:pt idx="7">
                  <c:v>2.017680349999999E-3</c:v>
                </c:pt>
                <c:pt idx="8">
                  <c:v>2.0580339569999991E-2</c:v>
                </c:pt>
                <c:pt idx="9">
                  <c:v>1.7755587079999996E-2</c:v>
                </c:pt>
                <c:pt idx="10">
                  <c:v>3.4704102019999988E-2</c:v>
                </c:pt>
                <c:pt idx="11">
                  <c:v>8.0707213999999961E-3</c:v>
                </c:pt>
                <c:pt idx="12">
                  <c:v>1.0491937819999993E-2</c:v>
                </c:pt>
                <c:pt idx="13">
                  <c:v>2.2194483849999985E-2</c:v>
                </c:pt>
                <c:pt idx="14">
                  <c:v>1.372022637999999E-2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F50-164C-BA8D-60BE97901FE0}"/>
            </c:ext>
          </c:extLst>
        </c:ser>
        <c:ser>
          <c:idx val="11"/>
          <c:order val="11"/>
          <c:tx>
            <c:strRef>
              <c:f>'Доля конверсий (поиск)'!$N$2</c:f>
              <c:strCache>
                <c:ptCount val="1"/>
                <c:pt idx="0">
                  <c:v>Конкурент 11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(поиск)'!$N$3:$N$17</c:f>
              <c:numCache>
                <c:formatCode>0%</c:formatCode>
                <c:ptCount val="15"/>
                <c:pt idx="0">
                  <c:v>2.6552673405999976E-2</c:v>
                </c:pt>
                <c:pt idx="1">
                  <c:v>2.175059417299998E-2</c:v>
                </c:pt>
                <c:pt idx="2">
                  <c:v>8.4742574699999962E-3</c:v>
                </c:pt>
                <c:pt idx="3">
                  <c:v>2.2315544670999977E-2</c:v>
                </c:pt>
                <c:pt idx="4">
                  <c:v>2.1185643674999984E-2</c:v>
                </c:pt>
                <c:pt idx="5">
                  <c:v>1.7513465437999989E-2</c:v>
                </c:pt>
                <c:pt idx="6">
                  <c:v>1.0451584212999994E-2</c:v>
                </c:pt>
                <c:pt idx="7">
                  <c:v>1.4123762449999991E-3</c:v>
                </c:pt>
                <c:pt idx="8">
                  <c:v>1.4406237698999992E-2</c:v>
                </c:pt>
                <c:pt idx="9">
                  <c:v>1.2428910955999996E-2</c:v>
                </c:pt>
                <c:pt idx="10">
                  <c:v>2.4292871413999991E-2</c:v>
                </c:pt>
                <c:pt idx="11">
                  <c:v>5.6495049799999966E-3</c:v>
                </c:pt>
                <c:pt idx="12">
                  <c:v>7.3443564739999944E-3</c:v>
                </c:pt>
                <c:pt idx="13">
                  <c:v>1.5536138694999988E-2</c:v>
                </c:pt>
                <c:pt idx="14">
                  <c:v>9.6041584659999919E-3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F50-164C-BA8D-60BE97901FE0}"/>
            </c:ext>
          </c:extLst>
        </c:ser>
        <c:ser>
          <c:idx val="12"/>
          <c:order val="12"/>
          <c:tx>
            <c:strRef>
              <c:f>'Доля конверсий (поиск)'!$O$2</c:f>
              <c:strCache>
                <c:ptCount val="1"/>
                <c:pt idx="0">
                  <c:v>Конкурент 12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(поиск)'!$O$3:$O$17</c:f>
              <c:numCache>
                <c:formatCode>0%</c:formatCode>
                <c:ptCount val="15"/>
                <c:pt idx="0">
                  <c:v>1.8586871384199982E-2</c:v>
                </c:pt>
                <c:pt idx="1">
                  <c:v>1.5225415921099985E-2</c:v>
                </c:pt>
                <c:pt idx="2">
                  <c:v>5.9319802289999968E-3</c:v>
                </c:pt>
                <c:pt idx="3">
                  <c:v>1.5620881269699982E-2</c:v>
                </c:pt>
                <c:pt idx="4">
                  <c:v>1.4829950572499988E-2</c:v>
                </c:pt>
                <c:pt idx="5">
                  <c:v>1.2259425806599993E-2</c:v>
                </c:pt>
                <c:pt idx="6">
                  <c:v>7.3161089490999956E-3</c:v>
                </c:pt>
                <c:pt idx="7">
                  <c:v>9.8866337149999925E-4</c:v>
                </c:pt>
                <c:pt idx="8">
                  <c:v>1.0084366389299994E-2</c:v>
                </c:pt>
                <c:pt idx="9">
                  <c:v>8.7002376691999971E-3</c:v>
                </c:pt>
                <c:pt idx="10">
                  <c:v>1.7005009989799993E-2</c:v>
                </c:pt>
                <c:pt idx="11">
                  <c:v>3.954653485999997E-3</c:v>
                </c:pt>
                <c:pt idx="12">
                  <c:v>5.1410495317999955E-3</c:v>
                </c:pt>
                <c:pt idx="13">
                  <c:v>1.087529708649999E-2</c:v>
                </c:pt>
                <c:pt idx="14">
                  <c:v>6.7229109261999938E-3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F50-164C-BA8D-60BE97901FE0}"/>
            </c:ext>
          </c:extLst>
        </c:ser>
        <c:ser>
          <c:idx val="13"/>
          <c:order val="13"/>
          <c:tx>
            <c:strRef>
              <c:f>'Доля конверсий (поиск)'!$P$2</c:f>
              <c:strCache>
                <c:ptCount val="1"/>
                <c:pt idx="0">
                  <c:v>Конкурент 13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(поиск)'!$P$3:$P$17</c:f>
              <c:numCache>
                <c:formatCode>0%</c:formatCode>
                <c:ptCount val="15"/>
                <c:pt idx="0">
                  <c:v>1.3010809968939987E-2</c:v>
                </c:pt>
                <c:pt idx="1">
                  <c:v>1.0657791144769989E-2</c:v>
                </c:pt>
                <c:pt idx="2">
                  <c:v>4.1523861602999973E-3</c:v>
                </c:pt>
                <c:pt idx="3">
                  <c:v>1.0934616888789987E-2</c:v>
                </c:pt>
                <c:pt idx="4">
                  <c:v>1.0380965400749991E-2</c:v>
                </c:pt>
                <c:pt idx="5">
                  <c:v>8.5815980646199944E-3</c:v>
                </c:pt>
                <c:pt idx="6">
                  <c:v>5.1212762643699965E-3</c:v>
                </c:pt>
                <c:pt idx="7">
                  <c:v>6.9206436004999941E-4</c:v>
                </c:pt>
                <c:pt idx="8">
                  <c:v>7.0590564725099957E-3</c:v>
                </c:pt>
                <c:pt idx="9">
                  <c:v>6.0901663684399974E-3</c:v>
                </c:pt>
                <c:pt idx="10">
                  <c:v>1.1903506992859995E-2</c:v>
                </c:pt>
                <c:pt idx="11">
                  <c:v>2.7682574401999976E-3</c:v>
                </c:pt>
                <c:pt idx="12">
                  <c:v>3.5987346722599965E-3</c:v>
                </c:pt>
                <c:pt idx="13">
                  <c:v>7.6127079605499927E-3</c:v>
                </c:pt>
                <c:pt idx="14">
                  <c:v>4.7060376483399951E-3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F50-164C-BA8D-60BE97901FE0}"/>
            </c:ext>
          </c:extLst>
        </c:ser>
        <c:ser>
          <c:idx val="14"/>
          <c:order val="14"/>
          <c:tx>
            <c:strRef>
              <c:f>'Доля конверсий (поиск)'!$Q$2</c:f>
              <c:strCache>
                <c:ptCount val="1"/>
                <c:pt idx="0">
                  <c:v>Конкурент 14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(поиск)'!$Q$3:$Q$17</c:f>
              <c:numCache>
                <c:formatCode>0%</c:formatCode>
                <c:ptCount val="15"/>
                <c:pt idx="0">
                  <c:v>9.1075669782579912E-3</c:v>
                </c:pt>
                <c:pt idx="1">
                  <c:v>7.4604538013389923E-3</c:v>
                </c:pt>
                <c:pt idx="2">
                  <c:v>2.906670312209998E-3</c:v>
                </c:pt>
                <c:pt idx="3">
                  <c:v>7.6542318221529907E-3</c:v>
                </c:pt>
                <c:pt idx="4">
                  <c:v>7.2666757805249929E-3</c:v>
                </c:pt>
                <c:pt idx="5">
                  <c:v>6.0071186452339961E-3</c:v>
                </c:pt>
                <c:pt idx="6">
                  <c:v>3.5848933850589973E-3</c:v>
                </c:pt>
                <c:pt idx="7">
                  <c:v>4.8444505203499953E-4</c:v>
                </c:pt>
                <c:pt idx="8">
                  <c:v>4.9413395307569968E-3</c:v>
                </c:pt>
                <c:pt idx="9">
                  <c:v>4.2631164579079979E-3</c:v>
                </c:pt>
                <c:pt idx="10">
                  <c:v>8.3324548950019957E-3</c:v>
                </c:pt>
                <c:pt idx="11">
                  <c:v>1.9377802081399981E-3</c:v>
                </c:pt>
                <c:pt idx="12">
                  <c:v>2.5191142705819976E-3</c:v>
                </c:pt>
                <c:pt idx="13">
                  <c:v>5.3288955723849946E-3</c:v>
                </c:pt>
                <c:pt idx="14">
                  <c:v>3.2942263538379966E-3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F50-164C-BA8D-60BE97901FE0}"/>
            </c:ext>
          </c:extLst>
        </c:ser>
        <c:ser>
          <c:idx val="15"/>
          <c:order val="15"/>
          <c:tx>
            <c:strRef>
              <c:f>'Доля конверсий (поиск)'!$R$2</c:f>
              <c:strCache>
                <c:ptCount val="1"/>
                <c:pt idx="0">
                  <c:v>Конкурент 15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(поиск)'!$R$3:$R$17</c:f>
              <c:numCache>
                <c:formatCode>0%</c:formatCode>
                <c:ptCount val="15"/>
                <c:pt idx="0">
                  <c:v>6.3752968847805933E-3</c:v>
                </c:pt>
                <c:pt idx="1">
                  <c:v>5.2223176609372942E-3</c:v>
                </c:pt>
                <c:pt idx="2">
                  <c:v>2.0346692185469984E-3</c:v>
                </c:pt>
                <c:pt idx="3">
                  <c:v>5.3579622755070928E-3</c:v>
                </c:pt>
                <c:pt idx="4">
                  <c:v>5.0866730463674948E-3</c:v>
                </c:pt>
                <c:pt idx="5">
                  <c:v>4.2049830516637972E-3</c:v>
                </c:pt>
                <c:pt idx="6">
                  <c:v>2.5094253695412978E-3</c:v>
                </c:pt>
                <c:pt idx="7">
                  <c:v>3.3911153642449967E-4</c:v>
                </c:pt>
                <c:pt idx="8">
                  <c:v>3.4589376715298977E-3</c:v>
                </c:pt>
                <c:pt idx="9">
                  <c:v>2.9841815205355984E-3</c:v>
                </c:pt>
                <c:pt idx="10">
                  <c:v>5.8327184265013965E-3</c:v>
                </c:pt>
                <c:pt idx="11">
                  <c:v>1.3564461456979987E-3</c:v>
                </c:pt>
                <c:pt idx="12">
                  <c:v>1.7633799894073983E-3</c:v>
                </c:pt>
                <c:pt idx="13">
                  <c:v>3.7302269006694961E-3</c:v>
                </c:pt>
                <c:pt idx="14">
                  <c:v>2.3059584476865973E-3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F50-164C-BA8D-60BE97901FE0}"/>
            </c:ext>
          </c:extLst>
        </c:ser>
        <c:ser>
          <c:idx val="16"/>
          <c:order val="16"/>
          <c:tx>
            <c:strRef>
              <c:f>'Доля конверсий (поиск)'!$S$2</c:f>
              <c:strCache>
                <c:ptCount val="1"/>
                <c:pt idx="0">
                  <c:v>Конкурент 16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(поиск)'!$S$3:$S$17</c:f>
              <c:numCache>
                <c:formatCode>0%</c:formatCode>
                <c:ptCount val="15"/>
                <c:pt idx="0">
                  <c:v>4.4627078193464152E-3</c:v>
                </c:pt>
                <c:pt idx="1">
                  <c:v>3.6556223626561055E-3</c:v>
                </c:pt>
                <c:pt idx="2">
                  <c:v>1.4242684529828988E-3</c:v>
                </c:pt>
                <c:pt idx="3">
                  <c:v>3.7505735928549649E-3</c:v>
                </c:pt>
                <c:pt idx="4">
                  <c:v>3.5606711324572462E-3</c:v>
                </c:pt>
                <c:pt idx="5">
                  <c:v>2.9434881361646579E-3</c:v>
                </c:pt>
                <c:pt idx="6">
                  <c:v>1.7565977586789083E-3</c:v>
                </c:pt>
                <c:pt idx="7">
                  <c:v>2.3737807549714974E-4</c:v>
                </c:pt>
                <c:pt idx="8">
                  <c:v>2.4212563700709284E-3</c:v>
                </c:pt>
                <c:pt idx="9">
                  <c:v>2.0889270643749186E-3</c:v>
                </c:pt>
                <c:pt idx="10">
                  <c:v>4.0829028985509769E-3</c:v>
                </c:pt>
                <c:pt idx="11">
                  <c:v>9.4951230198859896E-4</c:v>
                </c:pt>
                <c:pt idx="12">
                  <c:v>1.2343659925851786E-3</c:v>
                </c:pt>
                <c:pt idx="13">
                  <c:v>2.6111588304686471E-3</c:v>
                </c:pt>
                <c:pt idx="14">
                  <c:v>1.6141709133806179E-3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F50-164C-BA8D-60BE97901FE0}"/>
            </c:ext>
          </c:extLst>
        </c:ser>
        <c:ser>
          <c:idx val="17"/>
          <c:order val="17"/>
          <c:tx>
            <c:strRef>
              <c:f>'Доля конверсий (поиск)'!$T$2</c:f>
              <c:strCache>
                <c:ptCount val="1"/>
                <c:pt idx="0">
                  <c:v>Конкурент 17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(поиск)'!$T$3:$T$17</c:f>
              <c:numCache>
                <c:formatCode>0%</c:formatCode>
                <c:ptCount val="15"/>
                <c:pt idx="0">
                  <c:v>3.1238954735424906E-3</c:v>
                </c:pt>
                <c:pt idx="1">
                  <c:v>2.5589356538592736E-3</c:v>
                </c:pt>
                <c:pt idx="2">
                  <c:v>9.9698791708802918E-4</c:v>
                </c:pt>
                <c:pt idx="3">
                  <c:v>2.6254015149984752E-3</c:v>
                </c:pt>
                <c:pt idx="4">
                  <c:v>2.4924697927200721E-3</c:v>
                </c:pt>
                <c:pt idx="5">
                  <c:v>2.0604416953152603E-3</c:v>
                </c:pt>
                <c:pt idx="6">
                  <c:v>1.2296184310752357E-3</c:v>
                </c:pt>
                <c:pt idx="7">
                  <c:v>1.661646528480048E-4</c:v>
                </c:pt>
                <c:pt idx="8">
                  <c:v>1.6948794590496499E-3</c:v>
                </c:pt>
                <c:pt idx="9">
                  <c:v>1.462248945062443E-3</c:v>
                </c:pt>
                <c:pt idx="10">
                  <c:v>2.8580320289856836E-3</c:v>
                </c:pt>
                <c:pt idx="11">
                  <c:v>6.646586113920192E-4</c:v>
                </c:pt>
                <c:pt idx="12">
                  <c:v>8.6405619480962501E-4</c:v>
                </c:pt>
                <c:pt idx="13">
                  <c:v>1.8278111813280528E-3</c:v>
                </c:pt>
                <c:pt idx="14">
                  <c:v>1.1299196393664325E-3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F50-164C-BA8D-60BE97901FE0}"/>
            </c:ext>
          </c:extLst>
        </c:ser>
        <c:ser>
          <c:idx val="18"/>
          <c:order val="18"/>
          <c:tx>
            <c:strRef>
              <c:f>'Доля конверсий (поиск)'!$U$2</c:f>
              <c:strCache>
                <c:ptCount val="1"/>
                <c:pt idx="0">
                  <c:v>Конкурент 18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(поиск)'!$U$3:$U$17</c:f>
              <c:numCache>
                <c:formatCode>0%</c:formatCode>
                <c:ptCount val="15"/>
                <c:pt idx="0">
                  <c:v>2.1867268314797431E-3</c:v>
                </c:pt>
                <c:pt idx="1">
                  <c:v>1.7912549577014914E-3</c:v>
                </c:pt>
                <c:pt idx="2">
                  <c:v>6.978915419616204E-4</c:v>
                </c:pt>
                <c:pt idx="3">
                  <c:v>1.8377810604989324E-3</c:v>
                </c:pt>
                <c:pt idx="4">
                  <c:v>1.7447288549040504E-3</c:v>
                </c:pt>
                <c:pt idx="5">
                  <c:v>1.4423091867206822E-3</c:v>
                </c:pt>
                <c:pt idx="6">
                  <c:v>8.6073290175266485E-4</c:v>
                </c:pt>
                <c:pt idx="7">
                  <c:v>1.1631525699360335E-4</c:v>
                </c:pt>
                <c:pt idx="8">
                  <c:v>1.1864156213347548E-3</c:v>
                </c:pt>
                <c:pt idx="9">
                  <c:v>1.0235742615437101E-3</c:v>
                </c:pt>
                <c:pt idx="10">
                  <c:v>2.0006224202899782E-3</c:v>
                </c:pt>
                <c:pt idx="11">
                  <c:v>4.6526102797441338E-4</c:v>
                </c:pt>
                <c:pt idx="12">
                  <c:v>6.0483933636673744E-4</c:v>
                </c:pt>
                <c:pt idx="13">
                  <c:v>1.2794678269296368E-3</c:v>
                </c:pt>
                <c:pt idx="14">
                  <c:v>7.9094374755650271E-4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EF50-164C-BA8D-60BE97901FE0}"/>
            </c:ext>
          </c:extLst>
        </c:ser>
        <c:ser>
          <c:idx val="19"/>
          <c:order val="19"/>
          <c:tx>
            <c:strRef>
              <c:f>'Доля конверсий (поиск)'!$V$2</c:f>
              <c:strCache>
                <c:ptCount val="1"/>
                <c:pt idx="0">
                  <c:v>Конкурент 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(поиск)'!$V$3:$V$17</c:f>
              <c:numCache>
                <c:formatCode>0%</c:formatCode>
                <c:ptCount val="15"/>
                <c:pt idx="0">
                  <c:v>1.53070878203582E-3</c:v>
                </c:pt>
                <c:pt idx="1">
                  <c:v>1.253878470391044E-3</c:v>
                </c:pt>
                <c:pt idx="2">
                  <c:v>4.885240793731342E-4</c:v>
                </c:pt>
                <c:pt idx="3">
                  <c:v>1.2864467423492525E-3</c:v>
                </c:pt>
                <c:pt idx="4">
                  <c:v>1.2213101984328352E-3</c:v>
                </c:pt>
                <c:pt idx="5">
                  <c:v>1.0096164307044776E-3</c:v>
                </c:pt>
                <c:pt idx="6">
                  <c:v>6.0251303122686533E-4</c:v>
                </c:pt>
                <c:pt idx="7">
                  <c:v>8.1420679895522331E-5</c:v>
                </c:pt>
                <c:pt idx="8">
                  <c:v>8.3049093493432833E-4</c:v>
                </c:pt>
                <c:pt idx="9">
                  <c:v>7.1650198308059699E-4</c:v>
                </c:pt>
                <c:pt idx="10">
                  <c:v>1.4004356942029846E-3</c:v>
                </c:pt>
                <c:pt idx="11">
                  <c:v>3.2568271958208933E-4</c:v>
                </c:pt>
                <c:pt idx="12">
                  <c:v>4.2338753545671619E-4</c:v>
                </c:pt>
                <c:pt idx="13">
                  <c:v>8.956274788507457E-4</c:v>
                </c:pt>
                <c:pt idx="14">
                  <c:v>5.536606232895519E-4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F50-164C-BA8D-60BE97901FE0}"/>
            </c:ext>
          </c:extLst>
        </c:ser>
        <c:ser>
          <c:idx val="20"/>
          <c:order val="20"/>
          <c:tx>
            <c:strRef>
              <c:f>'Доля конверсий (поиск)'!$W$2</c:f>
              <c:strCache>
                <c:ptCount val="1"/>
                <c:pt idx="0">
                  <c:v>Конкурент 20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(поиск)'!$W$3:$W$17</c:f>
              <c:numCache>
                <c:formatCode>0%</c:formatCode>
                <c:ptCount val="15"/>
                <c:pt idx="0">
                  <c:v>1.071496147425074E-3</c:v>
                </c:pt>
                <c:pt idx="1">
                  <c:v>8.777149292737307E-4</c:v>
                </c:pt>
                <c:pt idx="2">
                  <c:v>3.4196685556119391E-4</c:v>
                </c:pt>
                <c:pt idx="3">
                  <c:v>9.0051271964447673E-4</c:v>
                </c:pt>
                <c:pt idx="4">
                  <c:v>8.5491713890298456E-4</c:v>
                </c:pt>
                <c:pt idx="5">
                  <c:v>7.0673150149313428E-4</c:v>
                </c:pt>
                <c:pt idx="6">
                  <c:v>4.2175912185880572E-4</c:v>
                </c:pt>
                <c:pt idx="7">
                  <c:v>5.6994475926865629E-5</c:v>
                </c:pt>
                <c:pt idx="8">
                  <c:v>5.8134365445402982E-4</c:v>
                </c:pt>
                <c:pt idx="9">
                  <c:v>5.0155138815641785E-4</c:v>
                </c:pt>
                <c:pt idx="10">
                  <c:v>9.8030498594208924E-4</c:v>
                </c:pt>
                <c:pt idx="11">
                  <c:v>2.2797790370746252E-4</c:v>
                </c:pt>
                <c:pt idx="12">
                  <c:v>2.9637127481970131E-4</c:v>
                </c:pt>
                <c:pt idx="13">
                  <c:v>6.2693923519552199E-4</c:v>
                </c:pt>
                <c:pt idx="14">
                  <c:v>3.875624363026863E-4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EF50-164C-BA8D-60BE97901FE0}"/>
            </c:ext>
          </c:extLst>
        </c:ser>
        <c:ser>
          <c:idx val="21"/>
          <c:order val="21"/>
          <c:tx>
            <c:strRef>
              <c:f>'Доля конверсий (поиск)'!$X$2</c:f>
              <c:strCache>
                <c:ptCount val="1"/>
                <c:pt idx="0">
                  <c:v>Прочие конкуренты</c:v>
                </c:pt>
              </c:strCache>
            </c:strRef>
          </c:tx>
          <c:spPr>
            <a:solidFill>
              <a:srgbClr val="FFCC00">
                <a:lumMod val="40000"/>
                <a:lumOff val="60000"/>
              </a:srgbClr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(поиск)'!$B$3:$B$17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(поиск)'!$X$3:$X$17</c:f>
              <c:numCache>
                <c:formatCode>0%</c:formatCode>
                <c:ptCount val="15"/>
                <c:pt idx="0">
                  <c:v>0.65799999999999992</c:v>
                </c:pt>
                <c:pt idx="1">
                  <c:v>0.53899999999999992</c:v>
                </c:pt>
                <c:pt idx="2">
                  <c:v>0.21</c:v>
                </c:pt>
                <c:pt idx="3">
                  <c:v>0.55299999999999994</c:v>
                </c:pt>
                <c:pt idx="4">
                  <c:v>0.52499999999999991</c:v>
                </c:pt>
                <c:pt idx="5">
                  <c:v>0.434</c:v>
                </c:pt>
                <c:pt idx="6">
                  <c:v>0.25900000000000001</c:v>
                </c:pt>
                <c:pt idx="7">
                  <c:v>3.4999999999999996E-2</c:v>
                </c:pt>
                <c:pt idx="8">
                  <c:v>0.35699999999999998</c:v>
                </c:pt>
                <c:pt idx="9">
                  <c:v>0.308</c:v>
                </c:pt>
                <c:pt idx="10">
                  <c:v>0.60199999999999998</c:v>
                </c:pt>
                <c:pt idx="11">
                  <c:v>0.13999999999999999</c:v>
                </c:pt>
                <c:pt idx="12">
                  <c:v>0.182</c:v>
                </c:pt>
                <c:pt idx="13">
                  <c:v>0.38500000000000001</c:v>
                </c:pt>
                <c:pt idx="14">
                  <c:v>0.23799999999999999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EF50-164C-BA8D-60BE9790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552557024"/>
        <c:axId val="552557416"/>
      </c:barChart>
      <c:catAx>
        <c:axId val="55255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7416"/>
        <c:crosses val="autoZero"/>
        <c:auto val="1"/>
        <c:lblAlgn val="ctr"/>
        <c:lblOffset val="100"/>
        <c:noMultiLvlLbl val="0"/>
      </c:catAx>
      <c:valAx>
        <c:axId val="55255741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'Доля конверсий (сети)'!$C$2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(сети)'!$C$3:$C$17</c:f>
              <c:numCache>
                <c:formatCode>0%</c:formatCode>
                <c:ptCount val="15"/>
                <c:pt idx="0">
                  <c:v>0.31</c:v>
                </c:pt>
                <c:pt idx="1">
                  <c:v>0.12</c:v>
                </c:pt>
                <c:pt idx="2">
                  <c:v>0.54</c:v>
                </c:pt>
                <c:pt idx="3">
                  <c:v>0.83</c:v>
                </c:pt>
                <c:pt idx="4">
                  <c:v>0.9</c:v>
                </c:pt>
                <c:pt idx="5">
                  <c:v>0.93</c:v>
                </c:pt>
                <c:pt idx="6">
                  <c:v>0.99</c:v>
                </c:pt>
                <c:pt idx="7">
                  <c:v>0.56000000000000005</c:v>
                </c:pt>
                <c:pt idx="8">
                  <c:v>0.56000000000000005</c:v>
                </c:pt>
                <c:pt idx="9">
                  <c:v>0.97</c:v>
                </c:pt>
                <c:pt idx="10">
                  <c:v>0.26</c:v>
                </c:pt>
                <c:pt idx="11">
                  <c:v>0.44</c:v>
                </c:pt>
                <c:pt idx="12">
                  <c:v>0.53</c:v>
                </c:pt>
                <c:pt idx="13">
                  <c:v>0.9</c:v>
                </c:pt>
                <c:pt idx="14">
                  <c:v>0.89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9A-364A-966E-AEE3B650F73D}"/>
            </c:ext>
          </c:extLst>
        </c:ser>
        <c:ser>
          <c:idx val="1"/>
          <c:order val="1"/>
          <c:tx>
            <c:strRef>
              <c:f>'Доля конверсий (сети)'!$D$2</c:f>
              <c:strCache>
                <c:ptCount val="1"/>
                <c:pt idx="0">
                  <c:v>Конкурент 1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(сети)'!$D$3:$D$17</c:f>
              <c:numCache>
                <c:formatCode>0%</c:formatCode>
                <c:ptCount val="15"/>
                <c:pt idx="0">
                  <c:v>0.18</c:v>
                </c:pt>
                <c:pt idx="1">
                  <c:v>0.98</c:v>
                </c:pt>
                <c:pt idx="2">
                  <c:v>0.96</c:v>
                </c:pt>
                <c:pt idx="3">
                  <c:v>0.5</c:v>
                </c:pt>
                <c:pt idx="4">
                  <c:v>0.64</c:v>
                </c:pt>
                <c:pt idx="5">
                  <c:v>0.51</c:v>
                </c:pt>
                <c:pt idx="6">
                  <c:v>0.56000000000000005</c:v>
                </c:pt>
                <c:pt idx="7">
                  <c:v>0.45</c:v>
                </c:pt>
                <c:pt idx="8">
                  <c:v>0.31</c:v>
                </c:pt>
                <c:pt idx="9">
                  <c:v>0.18</c:v>
                </c:pt>
                <c:pt idx="10">
                  <c:v>0.91</c:v>
                </c:pt>
                <c:pt idx="11">
                  <c:v>0.43</c:v>
                </c:pt>
                <c:pt idx="12">
                  <c:v>0.19</c:v>
                </c:pt>
                <c:pt idx="13">
                  <c:v>0.08</c:v>
                </c:pt>
                <c:pt idx="14">
                  <c:v>0.96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9A-364A-966E-AEE3B650F73D}"/>
            </c:ext>
          </c:extLst>
        </c:ser>
        <c:ser>
          <c:idx val="2"/>
          <c:order val="2"/>
          <c:tx>
            <c:strRef>
              <c:f>'Доля конверсий (сети)'!$E$2</c:f>
              <c:strCache>
                <c:ptCount val="1"/>
                <c:pt idx="0">
                  <c:v>Конкурент 2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(сети)'!$E$3:$E$17</c:f>
              <c:numCache>
                <c:formatCode>0%</c:formatCode>
                <c:ptCount val="15"/>
                <c:pt idx="0">
                  <c:v>0.126</c:v>
                </c:pt>
                <c:pt idx="1">
                  <c:v>0.68599999999999994</c:v>
                </c:pt>
                <c:pt idx="2">
                  <c:v>0.67199999999999993</c:v>
                </c:pt>
                <c:pt idx="3">
                  <c:v>0.35</c:v>
                </c:pt>
                <c:pt idx="4">
                  <c:v>0.44799999999999995</c:v>
                </c:pt>
                <c:pt idx="5">
                  <c:v>0.35699999999999998</c:v>
                </c:pt>
                <c:pt idx="6">
                  <c:v>0.39200000000000002</c:v>
                </c:pt>
                <c:pt idx="7">
                  <c:v>0.315</c:v>
                </c:pt>
                <c:pt idx="8">
                  <c:v>0.217</c:v>
                </c:pt>
                <c:pt idx="9">
                  <c:v>0.126</c:v>
                </c:pt>
                <c:pt idx="10">
                  <c:v>0.63700000000000001</c:v>
                </c:pt>
                <c:pt idx="11">
                  <c:v>0.30099999999999999</c:v>
                </c:pt>
                <c:pt idx="12">
                  <c:v>0.13299999999999998</c:v>
                </c:pt>
                <c:pt idx="13">
                  <c:v>5.5999999999999994E-2</c:v>
                </c:pt>
                <c:pt idx="14">
                  <c:v>0.67199999999999993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9A-364A-966E-AEE3B650F73D}"/>
            </c:ext>
          </c:extLst>
        </c:ser>
        <c:ser>
          <c:idx val="3"/>
          <c:order val="3"/>
          <c:tx>
            <c:strRef>
              <c:f>'Доля конверсий (сети)'!$F$2</c:f>
              <c:strCache>
                <c:ptCount val="1"/>
                <c:pt idx="0">
                  <c:v>Конкурент 3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(сети)'!$F$3:$F$17</c:f>
              <c:numCache>
                <c:formatCode>0%</c:formatCode>
                <c:ptCount val="15"/>
                <c:pt idx="0">
                  <c:v>8.8200000000000001E-2</c:v>
                </c:pt>
                <c:pt idx="1">
                  <c:v>0.4801999999999999</c:v>
                </c:pt>
                <c:pt idx="2">
                  <c:v>0.47039999999999993</c:v>
                </c:pt>
                <c:pt idx="3">
                  <c:v>0.24499999999999997</c:v>
                </c:pt>
                <c:pt idx="4">
                  <c:v>0.31359999999999993</c:v>
                </c:pt>
                <c:pt idx="5">
                  <c:v>0.24989999999999998</c:v>
                </c:pt>
                <c:pt idx="6">
                  <c:v>0.27439999999999998</c:v>
                </c:pt>
                <c:pt idx="7">
                  <c:v>0.22049999999999997</c:v>
                </c:pt>
                <c:pt idx="8">
                  <c:v>0.15189999999999998</c:v>
                </c:pt>
                <c:pt idx="9">
                  <c:v>8.8200000000000001E-2</c:v>
                </c:pt>
                <c:pt idx="10">
                  <c:v>0.44589999999999996</c:v>
                </c:pt>
                <c:pt idx="11">
                  <c:v>0.21069999999999997</c:v>
                </c:pt>
                <c:pt idx="12">
                  <c:v>9.3099999999999974E-2</c:v>
                </c:pt>
                <c:pt idx="13">
                  <c:v>3.9199999999999992E-2</c:v>
                </c:pt>
                <c:pt idx="14">
                  <c:v>0.47039999999999993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9A-364A-966E-AEE3B650F73D}"/>
            </c:ext>
          </c:extLst>
        </c:ser>
        <c:ser>
          <c:idx val="4"/>
          <c:order val="4"/>
          <c:tx>
            <c:strRef>
              <c:f>'Доля конверсий (сети)'!$G$2</c:f>
              <c:strCache>
                <c:ptCount val="1"/>
                <c:pt idx="0">
                  <c:v>Конкурент 4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(сети)'!$G$3:$G$17</c:f>
              <c:numCache>
                <c:formatCode>0%</c:formatCode>
                <c:ptCount val="15"/>
                <c:pt idx="0">
                  <c:v>6.1739999999999996E-2</c:v>
                </c:pt>
                <c:pt idx="1">
                  <c:v>0.33613999999999994</c:v>
                </c:pt>
                <c:pt idx="2">
                  <c:v>0.32927999999999991</c:v>
                </c:pt>
                <c:pt idx="3">
                  <c:v>0.17149999999999996</c:v>
                </c:pt>
                <c:pt idx="4">
                  <c:v>0.21951999999999994</c:v>
                </c:pt>
                <c:pt idx="5">
                  <c:v>0.17492999999999997</c:v>
                </c:pt>
                <c:pt idx="6">
                  <c:v>0.19207999999999997</c:v>
                </c:pt>
                <c:pt idx="7">
                  <c:v>0.15434999999999996</c:v>
                </c:pt>
                <c:pt idx="8">
                  <c:v>0.10632999999999998</c:v>
                </c:pt>
                <c:pt idx="9">
                  <c:v>6.1739999999999996E-2</c:v>
                </c:pt>
                <c:pt idx="10">
                  <c:v>0.31212999999999996</c:v>
                </c:pt>
                <c:pt idx="11">
                  <c:v>0.14748999999999998</c:v>
                </c:pt>
                <c:pt idx="12">
                  <c:v>6.5169999999999978E-2</c:v>
                </c:pt>
                <c:pt idx="13">
                  <c:v>2.7439999999999992E-2</c:v>
                </c:pt>
                <c:pt idx="14">
                  <c:v>0.32927999999999991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9A-364A-966E-AEE3B650F73D}"/>
            </c:ext>
          </c:extLst>
        </c:ser>
        <c:ser>
          <c:idx val="5"/>
          <c:order val="5"/>
          <c:tx>
            <c:strRef>
              <c:f>'Доля конверсий (сети)'!$H$2</c:f>
              <c:strCache>
                <c:ptCount val="1"/>
                <c:pt idx="0">
                  <c:v>Конкурент 5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(сети)'!$H$3:$H$17</c:f>
              <c:numCache>
                <c:formatCode>0%</c:formatCode>
                <c:ptCount val="15"/>
                <c:pt idx="0">
                  <c:v>4.3217999999999993E-2</c:v>
                </c:pt>
                <c:pt idx="1">
                  <c:v>0.23529799999999995</c:v>
                </c:pt>
                <c:pt idx="2">
                  <c:v>0.23049599999999992</c:v>
                </c:pt>
                <c:pt idx="3">
                  <c:v>0.12004999999999996</c:v>
                </c:pt>
                <c:pt idx="4">
                  <c:v>0.15366399999999994</c:v>
                </c:pt>
                <c:pt idx="5">
                  <c:v>0.12245099999999998</c:v>
                </c:pt>
                <c:pt idx="6">
                  <c:v>0.13445599999999996</c:v>
                </c:pt>
                <c:pt idx="7">
                  <c:v>0.10804499999999996</c:v>
                </c:pt>
                <c:pt idx="8">
                  <c:v>7.4430999999999983E-2</c:v>
                </c:pt>
                <c:pt idx="9">
                  <c:v>4.3217999999999993E-2</c:v>
                </c:pt>
                <c:pt idx="10">
                  <c:v>0.21849099999999996</c:v>
                </c:pt>
                <c:pt idx="11">
                  <c:v>0.10324299999999999</c:v>
                </c:pt>
                <c:pt idx="12">
                  <c:v>4.5618999999999979E-2</c:v>
                </c:pt>
                <c:pt idx="13">
                  <c:v>1.9207999999999992E-2</c:v>
                </c:pt>
                <c:pt idx="14">
                  <c:v>0.23049599999999992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29A-364A-966E-AEE3B650F73D}"/>
            </c:ext>
          </c:extLst>
        </c:ser>
        <c:ser>
          <c:idx val="6"/>
          <c:order val="6"/>
          <c:tx>
            <c:strRef>
              <c:f>'Доля конверсий (сети)'!$I$2</c:f>
              <c:strCache>
                <c:ptCount val="1"/>
                <c:pt idx="0">
                  <c:v>Конкурент 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  <a:effectLst/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(сети)'!$I$3:$I$17</c:f>
              <c:numCache>
                <c:formatCode>0%</c:formatCode>
                <c:ptCount val="15"/>
                <c:pt idx="0">
                  <c:v>3.0252599999999994E-2</c:v>
                </c:pt>
                <c:pt idx="1">
                  <c:v>0.16470859999999996</c:v>
                </c:pt>
                <c:pt idx="2">
                  <c:v>0.16134719999999994</c:v>
                </c:pt>
                <c:pt idx="3">
                  <c:v>8.4034999999999971E-2</c:v>
                </c:pt>
                <c:pt idx="4">
                  <c:v>0.10756479999999995</c:v>
                </c:pt>
                <c:pt idx="5">
                  <c:v>8.5715699999999978E-2</c:v>
                </c:pt>
                <c:pt idx="6">
                  <c:v>9.4119199999999972E-2</c:v>
                </c:pt>
                <c:pt idx="7">
                  <c:v>7.5631499999999963E-2</c:v>
                </c:pt>
                <c:pt idx="8">
                  <c:v>5.2101699999999987E-2</c:v>
                </c:pt>
                <c:pt idx="9">
                  <c:v>3.0252599999999994E-2</c:v>
                </c:pt>
                <c:pt idx="10">
                  <c:v>0.15294369999999996</c:v>
                </c:pt>
                <c:pt idx="11">
                  <c:v>7.227009999999999E-2</c:v>
                </c:pt>
                <c:pt idx="12">
                  <c:v>3.1933299999999984E-2</c:v>
                </c:pt>
                <c:pt idx="13">
                  <c:v>1.3445599999999993E-2</c:v>
                </c:pt>
                <c:pt idx="14">
                  <c:v>0.16134719999999994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29A-364A-966E-AEE3B650F73D}"/>
            </c:ext>
          </c:extLst>
        </c:ser>
        <c:ser>
          <c:idx val="7"/>
          <c:order val="7"/>
          <c:tx>
            <c:strRef>
              <c:f>'Доля конверсий (сети)'!$J$2</c:f>
              <c:strCache>
                <c:ptCount val="1"/>
                <c:pt idx="0">
                  <c:v>Конкурент 7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(сети)'!$J$3:$J$17</c:f>
              <c:numCache>
                <c:formatCode>0%</c:formatCode>
                <c:ptCount val="15"/>
                <c:pt idx="0">
                  <c:v>2.1176819999999996E-2</c:v>
                </c:pt>
                <c:pt idx="1">
                  <c:v>0.11529601999999996</c:v>
                </c:pt>
                <c:pt idx="2">
                  <c:v>0.11294303999999995</c:v>
                </c:pt>
                <c:pt idx="3">
                  <c:v>5.8824499999999974E-2</c:v>
                </c:pt>
                <c:pt idx="4">
                  <c:v>7.5295359999999964E-2</c:v>
                </c:pt>
                <c:pt idx="5">
                  <c:v>6.0000989999999983E-2</c:v>
                </c:pt>
                <c:pt idx="6">
                  <c:v>6.5883439999999974E-2</c:v>
                </c:pt>
                <c:pt idx="7">
                  <c:v>5.294204999999997E-2</c:v>
                </c:pt>
                <c:pt idx="8">
                  <c:v>3.6471189999999987E-2</c:v>
                </c:pt>
                <c:pt idx="9">
                  <c:v>2.1176819999999996E-2</c:v>
                </c:pt>
                <c:pt idx="10">
                  <c:v>0.10706058999999997</c:v>
                </c:pt>
                <c:pt idx="11">
                  <c:v>5.0589069999999993E-2</c:v>
                </c:pt>
                <c:pt idx="12">
                  <c:v>2.2353309999999987E-2</c:v>
                </c:pt>
                <c:pt idx="13">
                  <c:v>9.4119199999999955E-3</c:v>
                </c:pt>
                <c:pt idx="14">
                  <c:v>0.11294303999999995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1D-774A-9BC1-10FA21F9CF49}"/>
            </c:ext>
          </c:extLst>
        </c:ser>
        <c:ser>
          <c:idx val="8"/>
          <c:order val="8"/>
          <c:tx>
            <c:strRef>
              <c:f>'Доля конверсий (сети)'!$K$2</c:f>
              <c:strCache>
                <c:ptCount val="1"/>
                <c:pt idx="0">
                  <c:v>Конкурент 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(сети)'!$K$3:$K$17</c:f>
              <c:numCache>
                <c:formatCode>0%</c:formatCode>
                <c:ptCount val="15"/>
                <c:pt idx="0">
                  <c:v>1.4823773999999996E-2</c:v>
                </c:pt>
                <c:pt idx="1">
                  <c:v>8.0707213999999972E-2</c:v>
                </c:pt>
                <c:pt idx="2">
                  <c:v>7.9060127999999966E-2</c:v>
                </c:pt>
                <c:pt idx="3">
                  <c:v>4.1177149999999982E-2</c:v>
                </c:pt>
                <c:pt idx="4">
                  <c:v>5.2706751999999975E-2</c:v>
                </c:pt>
                <c:pt idx="5">
                  <c:v>4.2000692999999985E-2</c:v>
                </c:pt>
                <c:pt idx="6">
                  <c:v>4.6118407999999979E-2</c:v>
                </c:pt>
                <c:pt idx="7">
                  <c:v>3.7059434999999974E-2</c:v>
                </c:pt>
                <c:pt idx="8">
                  <c:v>2.5529832999999988E-2</c:v>
                </c:pt>
                <c:pt idx="9">
                  <c:v>1.4823773999999996E-2</c:v>
                </c:pt>
                <c:pt idx="10">
                  <c:v>7.4942412999999972E-2</c:v>
                </c:pt>
                <c:pt idx="11">
                  <c:v>3.5412348999999996E-2</c:v>
                </c:pt>
                <c:pt idx="12">
                  <c:v>1.564731699999999E-2</c:v>
                </c:pt>
                <c:pt idx="13">
                  <c:v>6.5883439999999968E-3</c:v>
                </c:pt>
                <c:pt idx="14">
                  <c:v>7.9060127999999966E-2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1D-774A-9BC1-10FA21F9CF49}"/>
            </c:ext>
          </c:extLst>
        </c:ser>
        <c:ser>
          <c:idx val="9"/>
          <c:order val="9"/>
          <c:tx>
            <c:strRef>
              <c:f>'Доля конверсий (сети)'!$L$2</c:f>
              <c:strCache>
                <c:ptCount val="1"/>
                <c:pt idx="0">
                  <c:v>Конкурент 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(сети)'!$L$3:$L$17</c:f>
              <c:numCache>
                <c:formatCode>0%</c:formatCode>
                <c:ptCount val="15"/>
                <c:pt idx="0">
                  <c:v>1.0376641799999997E-2</c:v>
                </c:pt>
                <c:pt idx="1">
                  <c:v>5.6495049799999975E-2</c:v>
                </c:pt>
                <c:pt idx="2">
                  <c:v>5.534208959999997E-2</c:v>
                </c:pt>
                <c:pt idx="3">
                  <c:v>2.8824004999999986E-2</c:v>
                </c:pt>
                <c:pt idx="4">
                  <c:v>3.689472639999998E-2</c:v>
                </c:pt>
                <c:pt idx="5">
                  <c:v>2.9400485099999988E-2</c:v>
                </c:pt>
                <c:pt idx="6">
                  <c:v>3.2282885599999984E-2</c:v>
                </c:pt>
                <c:pt idx="7">
                  <c:v>2.5941604499999979E-2</c:v>
                </c:pt>
                <c:pt idx="8">
                  <c:v>1.7870883099999992E-2</c:v>
                </c:pt>
                <c:pt idx="9">
                  <c:v>1.0376641799999997E-2</c:v>
                </c:pt>
                <c:pt idx="10">
                  <c:v>5.2459689099999977E-2</c:v>
                </c:pt>
                <c:pt idx="11">
                  <c:v>2.4788644299999996E-2</c:v>
                </c:pt>
                <c:pt idx="12">
                  <c:v>1.0953121899999993E-2</c:v>
                </c:pt>
                <c:pt idx="13">
                  <c:v>4.6118407999999975E-3</c:v>
                </c:pt>
                <c:pt idx="14">
                  <c:v>5.534208959999997E-2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C1D-774A-9BC1-10FA21F9CF49}"/>
            </c:ext>
          </c:extLst>
        </c:ser>
        <c:ser>
          <c:idx val="10"/>
          <c:order val="10"/>
          <c:tx>
            <c:strRef>
              <c:f>'Доля конверсий (сети)'!$M$2</c:f>
              <c:strCache>
                <c:ptCount val="1"/>
                <c:pt idx="0">
                  <c:v>Конкурент 10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(сети)'!$M$3:$M$17</c:f>
              <c:numCache>
                <c:formatCode>0%</c:formatCode>
                <c:ptCount val="15"/>
                <c:pt idx="0">
                  <c:v>7.2636492599999977E-3</c:v>
                </c:pt>
                <c:pt idx="1">
                  <c:v>3.9546534859999982E-2</c:v>
                </c:pt>
                <c:pt idx="2">
                  <c:v>3.8739462719999979E-2</c:v>
                </c:pt>
                <c:pt idx="3">
                  <c:v>2.0176803499999989E-2</c:v>
                </c:pt>
                <c:pt idx="4">
                  <c:v>2.5826308479999983E-2</c:v>
                </c:pt>
                <c:pt idx="5">
                  <c:v>2.0580339569999991E-2</c:v>
                </c:pt>
                <c:pt idx="6">
                  <c:v>2.2598019919999986E-2</c:v>
                </c:pt>
                <c:pt idx="7">
                  <c:v>1.8159123149999984E-2</c:v>
                </c:pt>
                <c:pt idx="8">
                  <c:v>1.2509618169999993E-2</c:v>
                </c:pt>
                <c:pt idx="9">
                  <c:v>7.2636492599999977E-3</c:v>
                </c:pt>
                <c:pt idx="10">
                  <c:v>3.6721782369999983E-2</c:v>
                </c:pt>
                <c:pt idx="11">
                  <c:v>1.7352051009999994E-2</c:v>
                </c:pt>
                <c:pt idx="12">
                  <c:v>7.6671853299999943E-3</c:v>
                </c:pt>
                <c:pt idx="13">
                  <c:v>3.2282885599999979E-3</c:v>
                </c:pt>
                <c:pt idx="14">
                  <c:v>3.8739462719999979E-2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C1D-774A-9BC1-10FA21F9CF49}"/>
            </c:ext>
          </c:extLst>
        </c:ser>
        <c:ser>
          <c:idx val="11"/>
          <c:order val="11"/>
          <c:tx>
            <c:strRef>
              <c:f>'Доля конверсий (сети)'!$N$2</c:f>
              <c:strCache>
                <c:ptCount val="1"/>
                <c:pt idx="0">
                  <c:v>Конкурент 11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(сети)'!$N$3:$N$17</c:f>
              <c:numCache>
                <c:formatCode>0%</c:formatCode>
                <c:ptCount val="15"/>
                <c:pt idx="0">
                  <c:v>5.0845544819999979E-3</c:v>
                </c:pt>
                <c:pt idx="1">
                  <c:v>2.7682574401999987E-2</c:v>
                </c:pt>
                <c:pt idx="2">
                  <c:v>2.7117623903999983E-2</c:v>
                </c:pt>
                <c:pt idx="3">
                  <c:v>1.4123762449999992E-2</c:v>
                </c:pt>
                <c:pt idx="4">
                  <c:v>1.8078415935999986E-2</c:v>
                </c:pt>
                <c:pt idx="5">
                  <c:v>1.4406237698999992E-2</c:v>
                </c:pt>
                <c:pt idx="6">
                  <c:v>1.5818613943999988E-2</c:v>
                </c:pt>
                <c:pt idx="7">
                  <c:v>1.2711386204999987E-2</c:v>
                </c:pt>
                <c:pt idx="8">
                  <c:v>8.7567327189999947E-3</c:v>
                </c:pt>
                <c:pt idx="9">
                  <c:v>5.0845544819999979E-3</c:v>
                </c:pt>
                <c:pt idx="10">
                  <c:v>2.5705247658999987E-2</c:v>
                </c:pt>
                <c:pt idx="11">
                  <c:v>1.2146435706999996E-2</c:v>
                </c:pt>
                <c:pt idx="12">
                  <c:v>5.3670297309999955E-3</c:v>
                </c:pt>
                <c:pt idx="13">
                  <c:v>2.2598019919999983E-3</c:v>
                </c:pt>
                <c:pt idx="14">
                  <c:v>2.7117623903999983E-2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C1D-774A-9BC1-10FA21F9CF49}"/>
            </c:ext>
          </c:extLst>
        </c:ser>
        <c:ser>
          <c:idx val="12"/>
          <c:order val="12"/>
          <c:tx>
            <c:strRef>
              <c:f>'Доля конверсий (сети)'!$O$2</c:f>
              <c:strCache>
                <c:ptCount val="1"/>
                <c:pt idx="0">
                  <c:v>Конкурент 12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(сети)'!$O$3:$O$17</c:f>
              <c:numCache>
                <c:formatCode>0%</c:formatCode>
                <c:ptCount val="15"/>
                <c:pt idx="0">
                  <c:v>3.5591881373999981E-3</c:v>
                </c:pt>
                <c:pt idx="1">
                  <c:v>1.937780208139999E-2</c:v>
                </c:pt>
                <c:pt idx="2">
                  <c:v>1.8982336732799986E-2</c:v>
                </c:pt>
                <c:pt idx="3">
                  <c:v>9.8866337149999938E-3</c:v>
                </c:pt>
                <c:pt idx="4">
                  <c:v>1.265489115519999E-2</c:v>
                </c:pt>
                <c:pt idx="5">
                  <c:v>1.0084366389299994E-2</c:v>
                </c:pt>
                <c:pt idx="6">
                  <c:v>1.1073029760799991E-2</c:v>
                </c:pt>
                <c:pt idx="7">
                  <c:v>8.8979703434999904E-3</c:v>
                </c:pt>
                <c:pt idx="8">
                  <c:v>6.1297129032999963E-3</c:v>
                </c:pt>
                <c:pt idx="9">
                  <c:v>3.5591881373999981E-3</c:v>
                </c:pt>
                <c:pt idx="10">
                  <c:v>1.7993673361299988E-2</c:v>
                </c:pt>
                <c:pt idx="11">
                  <c:v>8.5025049948999967E-3</c:v>
                </c:pt>
                <c:pt idx="12">
                  <c:v>3.7569208116999967E-3</c:v>
                </c:pt>
                <c:pt idx="13">
                  <c:v>1.5818613943999987E-3</c:v>
                </c:pt>
                <c:pt idx="14">
                  <c:v>1.8982336732799986E-2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C1D-774A-9BC1-10FA21F9CF49}"/>
            </c:ext>
          </c:extLst>
        </c:ser>
        <c:ser>
          <c:idx val="13"/>
          <c:order val="13"/>
          <c:tx>
            <c:strRef>
              <c:f>'Доля конверсий (сети)'!$P$2</c:f>
              <c:strCache>
                <c:ptCount val="1"/>
                <c:pt idx="0">
                  <c:v>Конкурент 13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(сети)'!$P$3:$P$17</c:f>
              <c:numCache>
                <c:formatCode>0%</c:formatCode>
                <c:ptCount val="15"/>
                <c:pt idx="0">
                  <c:v>2.4914316961799983E-3</c:v>
                </c:pt>
                <c:pt idx="1">
                  <c:v>1.3564461456979992E-2</c:v>
                </c:pt>
                <c:pt idx="2">
                  <c:v>1.328763571295999E-2</c:v>
                </c:pt>
                <c:pt idx="3">
                  <c:v>6.920643600499995E-3</c:v>
                </c:pt>
                <c:pt idx="4">
                  <c:v>8.8584238086399925E-3</c:v>
                </c:pt>
                <c:pt idx="5">
                  <c:v>7.0590564725099957E-3</c:v>
                </c:pt>
                <c:pt idx="6">
                  <c:v>7.7511208325599925E-3</c:v>
                </c:pt>
                <c:pt idx="7">
                  <c:v>6.228579240449993E-3</c:v>
                </c:pt>
                <c:pt idx="8">
                  <c:v>4.2907990323099972E-3</c:v>
                </c:pt>
                <c:pt idx="9">
                  <c:v>2.4914316961799983E-3</c:v>
                </c:pt>
                <c:pt idx="10">
                  <c:v>1.2595571352909991E-2</c:v>
                </c:pt>
                <c:pt idx="11">
                  <c:v>5.9517534964299975E-3</c:v>
                </c:pt>
                <c:pt idx="12">
                  <c:v>2.6298445681899973E-3</c:v>
                </c:pt>
                <c:pt idx="13">
                  <c:v>1.1073029760799991E-3</c:v>
                </c:pt>
                <c:pt idx="14">
                  <c:v>1.328763571295999E-2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C1D-774A-9BC1-10FA21F9CF49}"/>
            </c:ext>
          </c:extLst>
        </c:ser>
        <c:ser>
          <c:idx val="14"/>
          <c:order val="14"/>
          <c:tx>
            <c:strRef>
              <c:f>'Доля конверсий (сети)'!$Q$2</c:f>
              <c:strCache>
                <c:ptCount val="1"/>
                <c:pt idx="0">
                  <c:v>Конкурент 14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(сети)'!$Q$3:$Q$17</c:f>
              <c:numCache>
                <c:formatCode>0%</c:formatCode>
                <c:ptCount val="15"/>
                <c:pt idx="0">
                  <c:v>1.7440021873259986E-3</c:v>
                </c:pt>
                <c:pt idx="1">
                  <c:v>9.4951230198859933E-3</c:v>
                </c:pt>
                <c:pt idx="2">
                  <c:v>9.3013449990719931E-3</c:v>
                </c:pt>
                <c:pt idx="3">
                  <c:v>4.8444505203499959E-3</c:v>
                </c:pt>
                <c:pt idx="4">
                  <c:v>6.2008966660479945E-3</c:v>
                </c:pt>
                <c:pt idx="5">
                  <c:v>4.9413395307569968E-3</c:v>
                </c:pt>
                <c:pt idx="6">
                  <c:v>5.4257845827919947E-3</c:v>
                </c:pt>
                <c:pt idx="7">
                  <c:v>4.3600054683149946E-3</c:v>
                </c:pt>
                <c:pt idx="8">
                  <c:v>3.0035593226169981E-3</c:v>
                </c:pt>
                <c:pt idx="9">
                  <c:v>1.7440021873259986E-3</c:v>
                </c:pt>
                <c:pt idx="10">
                  <c:v>8.8168999470369935E-3</c:v>
                </c:pt>
                <c:pt idx="11">
                  <c:v>4.1662274475009978E-3</c:v>
                </c:pt>
                <c:pt idx="12">
                  <c:v>1.840891197732998E-3</c:v>
                </c:pt>
                <c:pt idx="13">
                  <c:v>7.7511208325599932E-4</c:v>
                </c:pt>
                <c:pt idx="14">
                  <c:v>9.3013449990719931E-3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C1D-774A-9BC1-10FA21F9CF49}"/>
            </c:ext>
          </c:extLst>
        </c:ser>
        <c:ser>
          <c:idx val="15"/>
          <c:order val="15"/>
          <c:tx>
            <c:strRef>
              <c:f>'Доля конверсий (сети)'!$R$2</c:f>
              <c:strCache>
                <c:ptCount val="1"/>
                <c:pt idx="0">
                  <c:v>Конкурент 15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(сети)'!$R$3:$R$17</c:f>
              <c:numCache>
                <c:formatCode>0%</c:formatCode>
                <c:ptCount val="15"/>
                <c:pt idx="0">
                  <c:v>1.220801531128199E-3</c:v>
                </c:pt>
                <c:pt idx="1">
                  <c:v>6.6465861139201948E-3</c:v>
                </c:pt>
                <c:pt idx="2">
                  <c:v>6.5109414993503945E-3</c:v>
                </c:pt>
                <c:pt idx="3">
                  <c:v>3.3911153642449971E-3</c:v>
                </c:pt>
                <c:pt idx="4">
                  <c:v>4.3406276662335957E-3</c:v>
                </c:pt>
                <c:pt idx="5">
                  <c:v>3.4589376715298977E-3</c:v>
                </c:pt>
                <c:pt idx="6">
                  <c:v>3.7980492079543958E-3</c:v>
                </c:pt>
                <c:pt idx="7">
                  <c:v>3.0520038278204959E-3</c:v>
                </c:pt>
                <c:pt idx="8">
                  <c:v>2.1024915258318986E-3</c:v>
                </c:pt>
                <c:pt idx="9">
                  <c:v>1.220801531128199E-3</c:v>
                </c:pt>
                <c:pt idx="10">
                  <c:v>6.1718299629258955E-3</c:v>
                </c:pt>
                <c:pt idx="11">
                  <c:v>2.9163592132506982E-3</c:v>
                </c:pt>
                <c:pt idx="12">
                  <c:v>1.2886238384130985E-3</c:v>
                </c:pt>
                <c:pt idx="13">
                  <c:v>5.4257845827919947E-4</c:v>
                </c:pt>
                <c:pt idx="14">
                  <c:v>6.5109414993503945E-3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C1D-774A-9BC1-10FA21F9CF49}"/>
            </c:ext>
          </c:extLst>
        </c:ser>
        <c:ser>
          <c:idx val="16"/>
          <c:order val="16"/>
          <c:tx>
            <c:strRef>
              <c:f>'Доля конверсий (сети)'!$S$2</c:f>
              <c:strCache>
                <c:ptCount val="1"/>
                <c:pt idx="0">
                  <c:v>Конкурент 16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(сети)'!$S$3:$S$17</c:f>
              <c:numCache>
                <c:formatCode>0%</c:formatCode>
                <c:ptCount val="15"/>
                <c:pt idx="0">
                  <c:v>8.5456107178973929E-4</c:v>
                </c:pt>
                <c:pt idx="1">
                  <c:v>4.6526102797441364E-3</c:v>
                </c:pt>
                <c:pt idx="2">
                  <c:v>4.5576590495452762E-3</c:v>
                </c:pt>
                <c:pt idx="3">
                  <c:v>2.3737807549714979E-3</c:v>
                </c:pt>
                <c:pt idx="4">
                  <c:v>3.0384393663635168E-3</c:v>
                </c:pt>
                <c:pt idx="5">
                  <c:v>2.4212563700709284E-3</c:v>
                </c:pt>
                <c:pt idx="6">
                  <c:v>2.6586344455680768E-3</c:v>
                </c:pt>
                <c:pt idx="7">
                  <c:v>2.1364026794743469E-3</c:v>
                </c:pt>
                <c:pt idx="8">
                  <c:v>1.4717440680823289E-3</c:v>
                </c:pt>
                <c:pt idx="9">
                  <c:v>8.5456107178973929E-4</c:v>
                </c:pt>
                <c:pt idx="10">
                  <c:v>4.3202809740481261E-3</c:v>
                </c:pt>
                <c:pt idx="11">
                  <c:v>2.0414514492754885E-3</c:v>
                </c:pt>
                <c:pt idx="12">
                  <c:v>9.0203668688916886E-4</c:v>
                </c:pt>
                <c:pt idx="13">
                  <c:v>3.798049207954396E-4</c:v>
                </c:pt>
                <c:pt idx="14">
                  <c:v>4.5576590495452762E-3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C1D-774A-9BC1-10FA21F9CF49}"/>
            </c:ext>
          </c:extLst>
        </c:ser>
        <c:ser>
          <c:idx val="17"/>
          <c:order val="17"/>
          <c:tx>
            <c:strRef>
              <c:f>'Доля конверсий (сети)'!$T$2</c:f>
              <c:strCache>
                <c:ptCount val="1"/>
                <c:pt idx="0">
                  <c:v>Конкурент 17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(сети)'!$T$3:$T$17</c:f>
              <c:numCache>
                <c:formatCode>0%</c:formatCode>
                <c:ptCount val="15"/>
                <c:pt idx="0">
                  <c:v>5.9819275025281744E-4</c:v>
                </c:pt>
                <c:pt idx="1">
                  <c:v>3.2568271958208954E-3</c:v>
                </c:pt>
                <c:pt idx="2">
                  <c:v>3.190361334681693E-3</c:v>
                </c:pt>
                <c:pt idx="3">
                  <c:v>1.6616465284800485E-3</c:v>
                </c:pt>
                <c:pt idx="4">
                  <c:v>2.1269075564544614E-3</c:v>
                </c:pt>
                <c:pt idx="5">
                  <c:v>1.6948794590496499E-3</c:v>
                </c:pt>
                <c:pt idx="6">
                  <c:v>1.8610441118976535E-3</c:v>
                </c:pt>
                <c:pt idx="7">
                  <c:v>1.4954818756320427E-3</c:v>
                </c:pt>
                <c:pt idx="8">
                  <c:v>1.0302208476576302E-3</c:v>
                </c:pt>
                <c:pt idx="9">
                  <c:v>5.9819275025281744E-4</c:v>
                </c:pt>
                <c:pt idx="10">
                  <c:v>3.0241966818336883E-3</c:v>
                </c:pt>
                <c:pt idx="11">
                  <c:v>1.4290160144928418E-3</c:v>
                </c:pt>
                <c:pt idx="12">
                  <c:v>6.3142568082241821E-4</c:v>
                </c:pt>
                <c:pt idx="13">
                  <c:v>2.6586344455680768E-4</c:v>
                </c:pt>
                <c:pt idx="14">
                  <c:v>3.190361334681693E-3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C1D-774A-9BC1-10FA21F9CF49}"/>
            </c:ext>
          </c:extLst>
        </c:ser>
        <c:ser>
          <c:idx val="18"/>
          <c:order val="18"/>
          <c:tx>
            <c:strRef>
              <c:f>'Доля конверсий (сети)'!$U$2</c:f>
              <c:strCache>
                <c:ptCount val="1"/>
                <c:pt idx="0">
                  <c:v>Конкурент 18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(сети)'!$U$3:$U$17</c:f>
              <c:numCache>
                <c:formatCode>0%</c:formatCode>
                <c:ptCount val="15"/>
                <c:pt idx="0">
                  <c:v>4.1873492517697218E-4</c:v>
                </c:pt>
                <c:pt idx="1">
                  <c:v>2.2797790370746268E-3</c:v>
                </c:pt>
                <c:pt idx="2">
                  <c:v>2.2332529342771849E-3</c:v>
                </c:pt>
                <c:pt idx="3">
                  <c:v>1.1631525699360339E-3</c:v>
                </c:pt>
                <c:pt idx="4">
                  <c:v>1.488835289518123E-3</c:v>
                </c:pt>
                <c:pt idx="5">
                  <c:v>1.1864156213347548E-3</c:v>
                </c:pt>
                <c:pt idx="6">
                  <c:v>1.3027308783283573E-3</c:v>
                </c:pt>
                <c:pt idx="7">
                  <c:v>1.0468373129424299E-3</c:v>
                </c:pt>
                <c:pt idx="8">
                  <c:v>7.2115459336034111E-4</c:v>
                </c:pt>
                <c:pt idx="9">
                  <c:v>4.1873492517697218E-4</c:v>
                </c:pt>
                <c:pt idx="10">
                  <c:v>2.1169376772835818E-3</c:v>
                </c:pt>
                <c:pt idx="11">
                  <c:v>1.0003112101449891E-3</c:v>
                </c:pt>
                <c:pt idx="12">
                  <c:v>4.4199797657569273E-4</c:v>
                </c:pt>
                <c:pt idx="13">
                  <c:v>1.8610441118976538E-4</c:v>
                </c:pt>
                <c:pt idx="14">
                  <c:v>2.2332529342771849E-3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C1D-774A-9BC1-10FA21F9CF49}"/>
            </c:ext>
          </c:extLst>
        </c:ser>
        <c:ser>
          <c:idx val="19"/>
          <c:order val="19"/>
          <c:tx>
            <c:strRef>
              <c:f>'Доля конверсий (сети)'!$V$2</c:f>
              <c:strCache>
                <c:ptCount val="1"/>
                <c:pt idx="0">
                  <c:v>Конкурент 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(сети)'!$V$3:$V$17</c:f>
              <c:numCache>
                <c:formatCode>0%</c:formatCode>
                <c:ptCount val="15"/>
                <c:pt idx="0">
                  <c:v>2.9311444762388048E-4</c:v>
                </c:pt>
                <c:pt idx="1">
                  <c:v>1.5958453259522388E-3</c:v>
                </c:pt>
                <c:pt idx="2">
                  <c:v>1.5632770539940294E-3</c:v>
                </c:pt>
                <c:pt idx="3">
                  <c:v>8.1420679895522364E-4</c:v>
                </c:pt>
                <c:pt idx="4">
                  <c:v>1.0421847026626861E-3</c:v>
                </c:pt>
                <c:pt idx="5">
                  <c:v>8.3049093493432833E-4</c:v>
                </c:pt>
                <c:pt idx="6">
                  <c:v>9.1191161482985007E-4</c:v>
                </c:pt>
                <c:pt idx="7">
                  <c:v>7.3278611905970093E-4</c:v>
                </c:pt>
                <c:pt idx="8">
                  <c:v>5.0480821535223879E-4</c:v>
                </c:pt>
                <c:pt idx="9">
                  <c:v>2.9311444762388048E-4</c:v>
                </c:pt>
                <c:pt idx="10">
                  <c:v>1.4818563740985071E-3</c:v>
                </c:pt>
                <c:pt idx="11">
                  <c:v>7.002178471014923E-4</c:v>
                </c:pt>
                <c:pt idx="12">
                  <c:v>3.093985836029849E-4</c:v>
                </c:pt>
                <c:pt idx="13">
                  <c:v>1.3027308783283576E-4</c:v>
                </c:pt>
                <c:pt idx="14">
                  <c:v>1.5632770539940294E-3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C1D-774A-9BC1-10FA21F9CF49}"/>
            </c:ext>
          </c:extLst>
        </c:ser>
        <c:ser>
          <c:idx val="20"/>
          <c:order val="20"/>
          <c:tx>
            <c:strRef>
              <c:f>'Доля конверсий (сети)'!$W$2</c:f>
              <c:strCache>
                <c:ptCount val="1"/>
                <c:pt idx="0">
                  <c:v>Конкурент 20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(сети)'!$W$3:$W$17</c:f>
              <c:numCache>
                <c:formatCode>0%</c:formatCode>
                <c:ptCount val="15"/>
                <c:pt idx="0">
                  <c:v>2.0518011333671632E-4</c:v>
                </c:pt>
                <c:pt idx="1">
                  <c:v>1.1170917281665672E-3</c:v>
                </c:pt>
                <c:pt idx="2">
                  <c:v>1.0942939377958205E-3</c:v>
                </c:pt>
                <c:pt idx="3">
                  <c:v>5.6994475926865648E-4</c:v>
                </c:pt>
                <c:pt idx="4">
                  <c:v>7.2952929186388021E-4</c:v>
                </c:pt>
                <c:pt idx="5">
                  <c:v>5.8134365445402982E-4</c:v>
                </c:pt>
                <c:pt idx="6">
                  <c:v>6.38338130380895E-4</c:v>
                </c:pt>
                <c:pt idx="7">
                  <c:v>5.1295028334179065E-4</c:v>
                </c:pt>
                <c:pt idx="8">
                  <c:v>3.5336575074656714E-4</c:v>
                </c:pt>
                <c:pt idx="9">
                  <c:v>2.0518011333671632E-4</c:v>
                </c:pt>
                <c:pt idx="10">
                  <c:v>1.037299461868955E-3</c:v>
                </c:pt>
                <c:pt idx="11">
                  <c:v>4.9015249297104462E-4</c:v>
                </c:pt>
                <c:pt idx="12">
                  <c:v>2.1657900852208942E-4</c:v>
                </c:pt>
                <c:pt idx="13">
                  <c:v>9.1191161482985026E-5</c:v>
                </c:pt>
                <c:pt idx="14">
                  <c:v>1.0942939377958205E-3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C1D-774A-9BC1-10FA21F9CF49}"/>
            </c:ext>
          </c:extLst>
        </c:ser>
        <c:ser>
          <c:idx val="21"/>
          <c:order val="21"/>
          <c:tx>
            <c:strRef>
              <c:f>'Доля конверсий (сети)'!$X$2</c:f>
              <c:strCache>
                <c:ptCount val="1"/>
                <c:pt idx="0">
                  <c:v>Прочие конкуренты</c:v>
                </c:pt>
              </c:strCache>
            </c:strRef>
          </c:tx>
          <c:spPr>
            <a:solidFill>
              <a:srgbClr val="FFCC00">
                <a:lumMod val="40000"/>
                <a:lumOff val="60000"/>
              </a:srgbClr>
            </a:solidFill>
            <a:ln w="12700">
              <a:solidFill>
                <a:srgbClr val="FFFFFF"/>
              </a:solidFill>
            </a:ln>
          </c:spPr>
          <c:invertIfNegative val="0"/>
          <c:cat>
            <c:strRef>
              <c:f>'Доля конверсий (сети)'!$B$3:$B$17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'Доля конверсий (сети)'!$X$3:$X$17</c:f>
              <c:numCache>
                <c:formatCode>0%</c:formatCode>
                <c:ptCount val="15"/>
                <c:pt idx="0">
                  <c:v>0.126</c:v>
                </c:pt>
                <c:pt idx="1">
                  <c:v>0.68599999999999994</c:v>
                </c:pt>
                <c:pt idx="2">
                  <c:v>0.67199999999999993</c:v>
                </c:pt>
                <c:pt idx="3">
                  <c:v>0.35</c:v>
                </c:pt>
                <c:pt idx="4">
                  <c:v>0.44799999999999995</c:v>
                </c:pt>
                <c:pt idx="5">
                  <c:v>0.35699999999999998</c:v>
                </c:pt>
                <c:pt idx="6">
                  <c:v>0.39200000000000002</c:v>
                </c:pt>
                <c:pt idx="7">
                  <c:v>0.315</c:v>
                </c:pt>
                <c:pt idx="8">
                  <c:v>0.217</c:v>
                </c:pt>
                <c:pt idx="9">
                  <c:v>0.126</c:v>
                </c:pt>
                <c:pt idx="10">
                  <c:v>0.63700000000000001</c:v>
                </c:pt>
                <c:pt idx="11">
                  <c:v>0.30099999999999999</c:v>
                </c:pt>
                <c:pt idx="12">
                  <c:v>0.13299999999999998</c:v>
                </c:pt>
                <c:pt idx="13">
                  <c:v>5.5999999999999994E-2</c:v>
                </c:pt>
                <c:pt idx="14">
                  <c:v>0.67199999999999993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6C1D-774A-9BC1-10FA21F9C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552558200"/>
        <c:axId val="552558592"/>
      </c:barChart>
      <c:catAx>
        <c:axId val="55255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8592"/>
        <c:crosses val="autoZero"/>
        <c:auto val="1"/>
        <c:lblAlgn val="ctr"/>
        <c:lblOffset val="100"/>
        <c:noMultiLvlLbl val="0"/>
      </c:catAx>
      <c:valAx>
        <c:axId val="55255859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255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Категории!$B$2</c:f>
              <c:strCache>
                <c:ptCount val="1"/>
                <c:pt idx="0">
                  <c:v>Клики</c:v>
                </c:pt>
              </c:strCache>
            </c:strRef>
          </c:tx>
          <c:spPr>
            <a:ln w="6350">
              <a:noFill/>
            </a:ln>
          </c:spPr>
          <c:dPt>
            <c:idx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990-9047-93FF-3723CB9061FD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990-9047-93FF-3723CB9061F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990-9047-93FF-3723CB9061FD}"/>
              </c:ext>
            </c:extLst>
          </c:dPt>
          <c:dPt>
            <c:idx val="3"/>
            <c:bubble3D val="0"/>
            <c:spPr>
              <a:solidFill>
                <a:srgbClr val="23B324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990-9047-93FF-3723CB9061FD}"/>
              </c:ext>
            </c:extLst>
          </c:dPt>
          <c:dPt>
            <c:idx val="4"/>
            <c:bubble3D val="0"/>
            <c:spPr>
              <a:solidFill>
                <a:srgbClr val="6838CF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990-9047-93FF-3723CB9061FD}"/>
              </c:ext>
            </c:extLst>
          </c:dPt>
          <c:dPt>
            <c:idx val="5"/>
            <c:bubble3D val="0"/>
            <c:spPr>
              <a:solidFill>
                <a:srgbClr val="5DCEF9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990-9047-93FF-3723CB9061FD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990-9047-93FF-3723CB9061FD}"/>
              </c:ext>
            </c:extLst>
          </c:dPt>
          <c:dPt>
            <c:idx val="7"/>
            <c:bubble3D val="0"/>
            <c:spPr>
              <a:solidFill>
                <a:schemeClr val="accent6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990-9047-93FF-3723CB9061FD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555D-A34B-B93F-0A63842512D7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[0]!Categories</c:f>
              <c:strCache>
                <c:ptCount val="8"/>
                <c:pt idx="0">
                  <c:v>Категория 1</c:v>
                </c:pt>
                <c:pt idx="1">
                  <c:v>Категория 2</c:v>
                </c:pt>
                <c:pt idx="2">
                  <c:v>Категория 3</c:v>
                </c:pt>
                <c:pt idx="3">
                  <c:v>Категория 4</c:v>
                </c:pt>
                <c:pt idx="4">
                  <c:v>Категория 5</c:v>
                </c:pt>
                <c:pt idx="5">
                  <c:v>Категория 6</c:v>
                </c:pt>
                <c:pt idx="6">
                  <c:v>Категория 7</c:v>
                </c:pt>
                <c:pt idx="7">
                  <c:v>Категория 8</c:v>
                </c:pt>
              </c:strCache>
            </c:strRef>
          </c:cat>
          <c:val>
            <c:numRef>
              <c:f>[0]!Category_Clicks</c:f>
              <c:numCache>
                <c:formatCode>#,##0</c:formatCode>
                <c:ptCount val="8"/>
                <c:pt idx="0">
                  <c:v>200000</c:v>
                </c:pt>
                <c:pt idx="1">
                  <c:v>800000</c:v>
                </c:pt>
                <c:pt idx="2">
                  <c:v>800000</c:v>
                </c:pt>
                <c:pt idx="3">
                  <c:v>200000</c:v>
                </c:pt>
                <c:pt idx="4">
                  <c:v>100000</c:v>
                </c:pt>
                <c:pt idx="5">
                  <c:v>600000</c:v>
                </c:pt>
                <c:pt idx="6">
                  <c:v>500000</c:v>
                </c:pt>
                <c:pt idx="7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D990-9047-93FF-3723CB906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Категории!$C$2</c:f>
              <c:strCache>
                <c:ptCount val="1"/>
                <c:pt idx="0">
                  <c:v>Конверсии</c:v>
                </c:pt>
              </c:strCache>
            </c:strRef>
          </c:tx>
          <c:spPr>
            <a:ln w="6350">
              <a:noFill/>
            </a:ln>
          </c:spPr>
          <c:dPt>
            <c:idx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990-9047-93FF-3723CB9061FD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990-9047-93FF-3723CB9061F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990-9047-93FF-3723CB9061FD}"/>
              </c:ext>
            </c:extLst>
          </c:dPt>
          <c:dPt>
            <c:idx val="3"/>
            <c:bubble3D val="0"/>
            <c:spPr>
              <a:solidFill>
                <a:srgbClr val="23B324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990-9047-93FF-3723CB9061FD}"/>
              </c:ext>
            </c:extLst>
          </c:dPt>
          <c:dPt>
            <c:idx val="4"/>
            <c:bubble3D val="0"/>
            <c:spPr>
              <a:solidFill>
                <a:srgbClr val="6838CF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990-9047-93FF-3723CB9061FD}"/>
              </c:ext>
            </c:extLst>
          </c:dPt>
          <c:dPt>
            <c:idx val="5"/>
            <c:bubble3D val="0"/>
            <c:spPr>
              <a:solidFill>
                <a:srgbClr val="5DCEF9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990-9047-93FF-3723CB9061FD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990-9047-93FF-3723CB9061FD}"/>
              </c:ext>
            </c:extLst>
          </c:dPt>
          <c:dPt>
            <c:idx val="7"/>
            <c:bubble3D val="0"/>
            <c:spPr>
              <a:solidFill>
                <a:schemeClr val="accent6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990-9047-93FF-3723CB9061FD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2F2B-1F40-802A-85BD0F6037F6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D990-9047-93FF-3723CB9061FD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[0]!Categories</c:f>
              <c:strCache>
                <c:ptCount val="8"/>
                <c:pt idx="0">
                  <c:v>Категория 1</c:v>
                </c:pt>
                <c:pt idx="1">
                  <c:v>Категория 2</c:v>
                </c:pt>
                <c:pt idx="2">
                  <c:v>Категория 3</c:v>
                </c:pt>
                <c:pt idx="3">
                  <c:v>Категория 4</c:v>
                </c:pt>
                <c:pt idx="4">
                  <c:v>Категория 5</c:v>
                </c:pt>
                <c:pt idx="5">
                  <c:v>Категория 6</c:v>
                </c:pt>
                <c:pt idx="6">
                  <c:v>Категория 7</c:v>
                </c:pt>
                <c:pt idx="7">
                  <c:v>Категория 8</c:v>
                </c:pt>
              </c:strCache>
            </c:strRef>
          </c:cat>
          <c:val>
            <c:numRef>
              <c:f>[0]!Category_Target</c:f>
              <c:numCache>
                <c:formatCode>#,##0</c:formatCode>
                <c:ptCount val="8"/>
                <c:pt idx="0">
                  <c:v>30000</c:v>
                </c:pt>
                <c:pt idx="1">
                  <c:v>21000</c:v>
                </c:pt>
                <c:pt idx="2">
                  <c:v>14699.999999999998</c:v>
                </c:pt>
                <c:pt idx="3">
                  <c:v>10289.999999999998</c:v>
                </c:pt>
                <c:pt idx="4">
                  <c:v>7202.9999999999982</c:v>
                </c:pt>
                <c:pt idx="5">
                  <c:v>5042.0999999999985</c:v>
                </c:pt>
                <c:pt idx="6">
                  <c:v>3529.4699999999989</c:v>
                </c:pt>
                <c:pt idx="7">
                  <c:v>2470.628999999999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D990-9047-93FF-3723CB906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35440247500269E-2"/>
          <c:y val="7.4497718554411493E-2"/>
          <c:w val="0.252903962594135"/>
          <c:h val="0.65456733292953795"/>
        </c:manualLayout>
      </c:layout>
      <c:doughnutChart>
        <c:varyColors val="1"/>
        <c:ser>
          <c:idx val="0"/>
          <c:order val="0"/>
          <c:tx>
            <c:strRef>
              <c:f>Категории!$D$2</c:f>
              <c:strCache>
                <c:ptCount val="1"/>
                <c:pt idx="0">
                  <c:v>Расходы</c:v>
                </c:pt>
              </c:strCache>
            </c:strRef>
          </c:tx>
          <c:spPr>
            <a:ln w="6350">
              <a:noFill/>
            </a:ln>
          </c:spPr>
          <c:dPt>
            <c:idx val="0"/>
            <c:bubble3D val="0"/>
            <c:spPr>
              <a:solidFill>
                <a:srgbClr val="FF3333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DFB-4E41-9D2A-7884D15651DF}"/>
              </c:ext>
            </c:extLst>
          </c:dPt>
          <c:dPt>
            <c:idx val="1"/>
            <c:bubble3D val="0"/>
            <c:spPr>
              <a:solidFill>
                <a:srgbClr val="FFCC00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DFB-4E41-9D2A-7884D15651DF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DFB-4E41-9D2A-7884D15651DF}"/>
              </c:ext>
            </c:extLst>
          </c:dPt>
          <c:dPt>
            <c:idx val="3"/>
            <c:bubble3D val="0"/>
            <c:spPr>
              <a:solidFill>
                <a:srgbClr val="23B324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DFB-4E41-9D2A-7884D15651DF}"/>
              </c:ext>
            </c:extLst>
          </c:dPt>
          <c:dPt>
            <c:idx val="4"/>
            <c:bubble3D val="0"/>
            <c:spPr>
              <a:solidFill>
                <a:srgbClr val="6838CF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DFB-4E41-9D2A-7884D15651DF}"/>
              </c:ext>
            </c:extLst>
          </c:dPt>
          <c:dPt>
            <c:idx val="5"/>
            <c:bubble3D val="0"/>
            <c:spPr>
              <a:solidFill>
                <a:srgbClr val="5DCEF9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DFB-4E41-9D2A-7884D15651D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DFB-4E41-9D2A-7884D15651DF}"/>
              </c:ext>
            </c:extLst>
          </c:dPt>
          <c:dPt>
            <c:idx val="7"/>
            <c:bubble3D val="0"/>
            <c:spPr>
              <a:solidFill>
                <a:schemeClr val="accent6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DFB-4E41-9D2A-7884D15651DF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DFB-4E41-9D2A-7884D15651DF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DFB-4E41-9D2A-7884D15651DF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none" lIns="38100" tIns="19050" rIns="38100" bIns="19050" anchor="ctr" anchorCtr="1">
                  <a:spAutoFit/>
                </a:bodyPr>
                <a:lstStyle/>
                <a:p>
                  <a:pPr>
                    <a:defRPr sz="2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0DFB-4E41-9D2A-7884D15651DF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[0]!Categories</c:f>
              <c:strCache>
                <c:ptCount val="8"/>
                <c:pt idx="0">
                  <c:v>Категория 1</c:v>
                </c:pt>
                <c:pt idx="1">
                  <c:v>Категория 2</c:v>
                </c:pt>
                <c:pt idx="2">
                  <c:v>Категория 3</c:v>
                </c:pt>
                <c:pt idx="3">
                  <c:v>Категория 4</c:v>
                </c:pt>
                <c:pt idx="4">
                  <c:v>Категория 5</c:v>
                </c:pt>
                <c:pt idx="5">
                  <c:v>Категория 6</c:v>
                </c:pt>
                <c:pt idx="6">
                  <c:v>Категория 7</c:v>
                </c:pt>
                <c:pt idx="7">
                  <c:v>Категория 8</c:v>
                </c:pt>
              </c:strCache>
            </c:strRef>
          </c:cat>
          <c:val>
            <c:numRef>
              <c:f>[0]!Category_Cost</c:f>
              <c:numCache>
                <c:formatCode>#,##0</c:formatCode>
                <c:ptCount val="8"/>
                <c:pt idx="0">
                  <c:v>5000000</c:v>
                </c:pt>
                <c:pt idx="1">
                  <c:v>6000000</c:v>
                </c:pt>
                <c:pt idx="2">
                  <c:v>6000000</c:v>
                </c:pt>
                <c:pt idx="3">
                  <c:v>1000000</c:v>
                </c:pt>
                <c:pt idx="4">
                  <c:v>5000000</c:v>
                </c:pt>
                <c:pt idx="5">
                  <c:v>3000000</c:v>
                </c:pt>
                <c:pt idx="6">
                  <c:v>1000000</c:v>
                </c:pt>
                <c:pt idx="7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DFB-4E41-9D2A-7884D1565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3473334903872095E-2"/>
          <c:y val="0.80639192408641203"/>
          <c:w val="0.87146816772729996"/>
          <c:h val="0.1813003836058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Конверсии!$T$3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Конверсии!$R$3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Конверсии!$T$5</c:f>
              <c:numCache>
                <c:formatCode>#,##0</c:formatCode>
                <c:ptCount val="1"/>
                <c:pt idx="0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Конверсии!$S$3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Конверсии!$W$5</c:f>
                  <c:strCache>
                    <c:ptCount val="1"/>
                    <c:pt idx="0">
                      <c:v>+0%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145-E047-9BE4-8813A1B2703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{2B2D1F82-0F10-4082-8EBD-0326AD622E0C}</c15:txfldGUID>
                      <c15:f>Конверсии!$W$5</c15:f>
                      <c15:dlblFieldTableCache>
                        <c:ptCount val="1"/>
                        <c:pt idx="0">
                          <c:v>+0%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Конверсии!$R$3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Конверсии!$S$5</c:f>
              <c:numCache>
                <c:formatCode>#,##0</c:formatCode>
                <c:ptCount val="1"/>
                <c:pt idx="0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852896"/>
        <c:axId val="540853288"/>
      </c:barChart>
      <c:catAx>
        <c:axId val="54085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3288"/>
        <c:crosses val="autoZero"/>
        <c:auto val="1"/>
        <c:lblAlgn val="ctr"/>
        <c:lblOffset val="100"/>
        <c:noMultiLvlLbl val="0"/>
      </c:catAx>
      <c:valAx>
        <c:axId val="54085328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2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Конверсии!$T$15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Конверсии!$R$15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Конверсии!$T$17</c:f>
              <c:numCache>
                <c:formatCode>#,##0</c:formatCode>
                <c:ptCount val="1"/>
                <c:pt idx="0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Конверсии!$S$15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Конверсии!$W$17</c:f>
                  <c:strCache>
                    <c:ptCount val="1"/>
                    <c:pt idx="0">
                      <c:v>+0%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C55-9E45-9E9E-9BF6E3551193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{6BAB5EEE-3811-4E0F-B104-276C00224A48}</c15:txfldGUID>
                      <c15:f>Конверсии!$W$17</c15:f>
                      <c15:dlblFieldTableCache>
                        <c:ptCount val="1"/>
                        <c:pt idx="0">
                          <c:v>+0%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Конверсии!$R$15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Конверсии!$S$17</c:f>
              <c:numCache>
                <c:formatCode>#,##0</c:formatCode>
                <c:ptCount val="1"/>
                <c:pt idx="0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854072"/>
        <c:axId val="540854464"/>
      </c:barChart>
      <c:catAx>
        <c:axId val="54085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4464"/>
        <c:crosses val="autoZero"/>
        <c:auto val="1"/>
        <c:lblAlgn val="ctr"/>
        <c:lblOffset val="100"/>
        <c:noMultiLvlLbl val="0"/>
      </c:catAx>
      <c:valAx>
        <c:axId val="5408544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4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Конверсии!$T$27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Конверсии!$R$27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Конверсии!$T$29</c:f>
              <c:numCache>
                <c:formatCode>#,##0</c:formatCode>
                <c:ptCount val="1"/>
                <c:pt idx="0">
                  <c:v>20000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Конверсии!$S$27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Конверсии!$W$29</c:f>
                  <c:strCache>
                    <c:ptCount val="1"/>
                    <c:pt idx="0">
                      <c:v>+300%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448-4D47-AB7C-EA61E7AC2FA5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{2FC23C17-BC2F-4CF9-9732-6572827DF7A9}</c15:txfldGUID>
                      <c15:f>Конверсии!$W$29</c15:f>
                      <c15:dlblFieldTableCache>
                        <c:ptCount val="1"/>
                        <c:pt idx="0">
                          <c:v>+300%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Конверсии!$R$27</c:f>
              <c:strCache>
                <c:ptCount val="1"/>
                <c:pt idx="0">
                  <c:v>Конверсии</c:v>
                </c:pt>
              </c:strCache>
            </c:strRef>
          </c:cat>
          <c:val>
            <c:numRef>
              <c:f>Конверсии!$S$29</c:f>
              <c:numCache>
                <c:formatCode>#,##0</c:formatCode>
                <c:ptCount val="1"/>
                <c:pt idx="0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855248"/>
        <c:axId val="540855640"/>
      </c:barChart>
      <c:catAx>
        <c:axId val="54085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5640"/>
        <c:crosses val="autoZero"/>
        <c:auto val="1"/>
        <c:lblAlgn val="ctr"/>
        <c:lblOffset val="100"/>
        <c:noMultiLvlLbl val="0"/>
      </c:catAx>
      <c:valAx>
        <c:axId val="54085564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855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Конверсии!$D$3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[0]!Target_Comp</c:f>
              <c:numCache>
                <c:formatCode>#,##0</c:formatCode>
                <c:ptCount val="15"/>
                <c:pt idx="0">
                  <c:v>90000</c:v>
                </c:pt>
                <c:pt idx="1">
                  <c:v>50000</c:v>
                </c:pt>
                <c:pt idx="2">
                  <c:v>60000</c:v>
                </c:pt>
                <c:pt idx="3">
                  <c:v>70000</c:v>
                </c:pt>
                <c:pt idx="4">
                  <c:v>20000</c:v>
                </c:pt>
                <c:pt idx="5">
                  <c:v>60000</c:v>
                </c:pt>
                <c:pt idx="6">
                  <c:v>80000</c:v>
                </c:pt>
                <c:pt idx="7">
                  <c:v>70000</c:v>
                </c:pt>
                <c:pt idx="8">
                  <c:v>80000</c:v>
                </c:pt>
                <c:pt idx="9">
                  <c:v>80000</c:v>
                </c:pt>
                <c:pt idx="10">
                  <c:v>70000</c:v>
                </c:pt>
                <c:pt idx="11">
                  <c:v>30000</c:v>
                </c:pt>
                <c:pt idx="12">
                  <c:v>80000</c:v>
                </c:pt>
                <c:pt idx="13">
                  <c:v>70000</c:v>
                </c:pt>
                <c:pt idx="14">
                  <c:v>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C9-304C-B06D-16B81ADE6278}"/>
            </c:ext>
          </c:extLst>
        </c:ser>
        <c:ser>
          <c:idx val="0"/>
          <c:order val="1"/>
          <c:tx>
            <c:strRef>
              <c:f>Конверсии!$C$3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[0]!Target_Client</c:f>
              <c:numCache>
                <c:formatCode>#,##0</c:formatCode>
                <c:ptCount val="15"/>
                <c:pt idx="0">
                  <c:v>40000</c:v>
                </c:pt>
                <c:pt idx="1">
                  <c:v>60000</c:v>
                </c:pt>
                <c:pt idx="2">
                  <c:v>60000</c:v>
                </c:pt>
                <c:pt idx="3">
                  <c:v>90000</c:v>
                </c:pt>
                <c:pt idx="4">
                  <c:v>30000</c:v>
                </c:pt>
                <c:pt idx="5">
                  <c:v>80000</c:v>
                </c:pt>
                <c:pt idx="6">
                  <c:v>20000</c:v>
                </c:pt>
                <c:pt idx="7">
                  <c:v>50000</c:v>
                </c:pt>
                <c:pt idx="8">
                  <c:v>70000</c:v>
                </c:pt>
                <c:pt idx="9">
                  <c:v>90000</c:v>
                </c:pt>
                <c:pt idx="10">
                  <c:v>30000</c:v>
                </c:pt>
                <c:pt idx="11">
                  <c:v>80000</c:v>
                </c:pt>
                <c:pt idx="12">
                  <c:v>50000</c:v>
                </c:pt>
                <c:pt idx="13">
                  <c:v>50000</c:v>
                </c:pt>
                <c:pt idx="14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C9-304C-B06D-16B81ADE6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276998104"/>
        <c:axId val="276998496"/>
      </c:barChart>
      <c:catAx>
        <c:axId val="276998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998496"/>
        <c:crosses val="autoZero"/>
        <c:auto val="1"/>
        <c:lblAlgn val="ctr"/>
        <c:lblOffset val="100"/>
        <c:noMultiLvlLbl val="0"/>
      </c:catAx>
      <c:valAx>
        <c:axId val="27699849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998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Клики!$R$15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Клики!$T$17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Клики!$S$15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Клики!$W$17</c:f>
                  <c:strCache>
                    <c:ptCount val="1"/>
                    <c:pt idx="0">
                      <c:v>-50%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B34-3B4C-BE3B-87A01390BF7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{671DCBD2-18D8-4C85-988B-CA1FA071555A}</c15:txfldGUID>
                      <c15:f>Клики!$W$17</c15:f>
                      <c15:dlblFieldTableCache>
                        <c:ptCount val="1"/>
                        <c:pt idx="0">
                          <c:v>-50%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Клики!$R$15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Клики!$S$17</c:f>
              <c:numCache>
                <c:formatCode>#,##0</c:formatCode>
                <c:ptCount val="1"/>
                <c:pt idx="0">
                  <c:v>100000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347320"/>
        <c:axId val="540347712"/>
      </c:barChart>
      <c:catAx>
        <c:axId val="540347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7712"/>
        <c:crosses val="autoZero"/>
        <c:auto val="1"/>
        <c:lblAlgn val="ctr"/>
        <c:lblOffset val="100"/>
        <c:noMultiLvlLbl val="0"/>
      </c:catAx>
      <c:valAx>
        <c:axId val="54034771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7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Конверсии!$H$3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[0]!Target_Comp_Search</c:f>
              <c:numCache>
                <c:formatCode>#,##0</c:formatCode>
                <c:ptCount val="15"/>
                <c:pt idx="0">
                  <c:v>30000</c:v>
                </c:pt>
                <c:pt idx="1">
                  <c:v>10000</c:v>
                </c:pt>
                <c:pt idx="2">
                  <c:v>50000</c:v>
                </c:pt>
                <c:pt idx="3">
                  <c:v>10000</c:v>
                </c:pt>
                <c:pt idx="4">
                  <c:v>70000</c:v>
                </c:pt>
                <c:pt idx="5">
                  <c:v>50000</c:v>
                </c:pt>
                <c:pt idx="6">
                  <c:v>30000</c:v>
                </c:pt>
                <c:pt idx="7">
                  <c:v>80000</c:v>
                </c:pt>
                <c:pt idx="8">
                  <c:v>60000</c:v>
                </c:pt>
                <c:pt idx="9">
                  <c:v>40000</c:v>
                </c:pt>
                <c:pt idx="10">
                  <c:v>70000</c:v>
                </c:pt>
                <c:pt idx="11">
                  <c:v>10000</c:v>
                </c:pt>
                <c:pt idx="12">
                  <c:v>10000</c:v>
                </c:pt>
                <c:pt idx="13">
                  <c:v>50000</c:v>
                </c:pt>
                <c:pt idx="14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41-4040-85C1-18B1C8C9636D}"/>
            </c:ext>
          </c:extLst>
        </c:ser>
        <c:ser>
          <c:idx val="0"/>
          <c:order val="1"/>
          <c:tx>
            <c:strRef>
              <c:f>Конверсии!$G$3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[0]!Target_Client_Search</c:f>
              <c:numCache>
                <c:formatCode>#,##0</c:formatCode>
                <c:ptCount val="15"/>
                <c:pt idx="0">
                  <c:v>10000</c:v>
                </c:pt>
                <c:pt idx="1">
                  <c:v>40000</c:v>
                </c:pt>
                <c:pt idx="2">
                  <c:v>60000</c:v>
                </c:pt>
                <c:pt idx="3">
                  <c:v>40000</c:v>
                </c:pt>
                <c:pt idx="4">
                  <c:v>40000</c:v>
                </c:pt>
                <c:pt idx="5">
                  <c:v>70000</c:v>
                </c:pt>
                <c:pt idx="6">
                  <c:v>60000</c:v>
                </c:pt>
                <c:pt idx="7">
                  <c:v>30000</c:v>
                </c:pt>
                <c:pt idx="8">
                  <c:v>90000</c:v>
                </c:pt>
                <c:pt idx="9">
                  <c:v>70000</c:v>
                </c:pt>
                <c:pt idx="10">
                  <c:v>20000</c:v>
                </c:pt>
                <c:pt idx="11">
                  <c:v>70000</c:v>
                </c:pt>
                <c:pt idx="12">
                  <c:v>90000</c:v>
                </c:pt>
                <c:pt idx="13">
                  <c:v>90000</c:v>
                </c:pt>
                <c:pt idx="14">
                  <c:v>20000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741-4040-85C1-18B1C8C96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276999280"/>
        <c:axId val="276999672"/>
      </c:barChart>
      <c:catAx>
        <c:axId val="27699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999672"/>
        <c:crosses val="autoZero"/>
        <c:auto val="1"/>
        <c:lblAlgn val="ctr"/>
        <c:lblOffset val="100"/>
        <c:noMultiLvlLbl val="0"/>
      </c:catAx>
      <c:valAx>
        <c:axId val="2769996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699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Конверсии!$L$3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[0]!Target_Comp_Networks</c:f>
              <c:numCache>
                <c:formatCode>#,##0</c:formatCode>
                <c:ptCount val="15"/>
                <c:pt idx="0">
                  <c:v>20000</c:v>
                </c:pt>
                <c:pt idx="1">
                  <c:v>40000</c:v>
                </c:pt>
                <c:pt idx="2">
                  <c:v>10000</c:v>
                </c:pt>
                <c:pt idx="3">
                  <c:v>60000</c:v>
                </c:pt>
                <c:pt idx="4">
                  <c:v>20000</c:v>
                </c:pt>
                <c:pt idx="5">
                  <c:v>70000</c:v>
                </c:pt>
                <c:pt idx="6">
                  <c:v>30000</c:v>
                </c:pt>
                <c:pt idx="7">
                  <c:v>90000</c:v>
                </c:pt>
                <c:pt idx="8">
                  <c:v>50000</c:v>
                </c:pt>
                <c:pt idx="9">
                  <c:v>60000</c:v>
                </c:pt>
                <c:pt idx="10">
                  <c:v>60000</c:v>
                </c:pt>
                <c:pt idx="11">
                  <c:v>90000</c:v>
                </c:pt>
                <c:pt idx="12">
                  <c:v>90000</c:v>
                </c:pt>
                <c:pt idx="13">
                  <c:v>80000</c:v>
                </c:pt>
                <c:pt idx="14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0E-6349-BD91-5D4766390F3A}"/>
            </c:ext>
          </c:extLst>
        </c:ser>
        <c:ser>
          <c:idx val="0"/>
          <c:order val="1"/>
          <c:tx>
            <c:strRef>
              <c:f>Конверсии!$K$3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[0]!Target_Periods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[0]!Target_Client_Networks</c:f>
              <c:numCache>
                <c:formatCode>#,##0</c:formatCode>
                <c:ptCount val="15"/>
                <c:pt idx="0">
                  <c:v>80000</c:v>
                </c:pt>
                <c:pt idx="1">
                  <c:v>90000</c:v>
                </c:pt>
                <c:pt idx="2">
                  <c:v>60000</c:v>
                </c:pt>
                <c:pt idx="3">
                  <c:v>30000</c:v>
                </c:pt>
                <c:pt idx="4">
                  <c:v>60000</c:v>
                </c:pt>
                <c:pt idx="5">
                  <c:v>80000</c:v>
                </c:pt>
                <c:pt idx="6">
                  <c:v>70000</c:v>
                </c:pt>
                <c:pt idx="7">
                  <c:v>50000</c:v>
                </c:pt>
                <c:pt idx="8">
                  <c:v>30000</c:v>
                </c:pt>
                <c:pt idx="9">
                  <c:v>50000</c:v>
                </c:pt>
                <c:pt idx="10">
                  <c:v>30000</c:v>
                </c:pt>
                <c:pt idx="11">
                  <c:v>70000</c:v>
                </c:pt>
                <c:pt idx="12">
                  <c:v>90000</c:v>
                </c:pt>
                <c:pt idx="13">
                  <c:v>60000</c:v>
                </c:pt>
                <c:pt idx="14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0E-6349-BD91-5D4766390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277000456"/>
        <c:axId val="277000848"/>
      </c:barChart>
      <c:catAx>
        <c:axId val="27700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000848"/>
        <c:crosses val="autoZero"/>
        <c:auto val="1"/>
        <c:lblAlgn val="ctr"/>
        <c:lblOffset val="100"/>
        <c:noMultiLvlLbl val="0"/>
      </c:catAx>
      <c:valAx>
        <c:axId val="27700084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000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Конверсии!$S$8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Конверсии!$S$9:$S$10</c:f>
              <c:numCache>
                <c:formatCode>#,##0</c:formatCode>
                <c:ptCount val="2"/>
                <c:pt idx="0">
                  <c:v>30000</c:v>
                </c:pt>
                <c:pt idx="1">
                  <c:v>60000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Конверсии!$U$8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Конверсии!$U$9:$U$10</c:f>
              <c:numCache>
                <c:formatCode>#,##0</c:formatCode>
                <c:ptCount val="2"/>
                <c:pt idx="0">
                  <c:v>50000</c:v>
                </c:pt>
                <c:pt idx="1">
                  <c:v>10000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Конверсии!$S$20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Конверсии!$S$21:$S$22</c:f>
              <c:numCache>
                <c:formatCode>#,##0</c:formatCode>
                <c:ptCount val="2"/>
                <c:pt idx="0">
                  <c:v>10000</c:v>
                </c:pt>
                <c:pt idx="1">
                  <c:v>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Конверсии!$U$20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Конверсии!$U$21:$U$22</c:f>
              <c:numCache>
                <c:formatCode>#,##0</c:formatCode>
                <c:ptCount val="2"/>
                <c:pt idx="0">
                  <c:v>20000</c:v>
                </c:pt>
                <c:pt idx="1">
                  <c:v>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Конверсии!$S$32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Конверсии!$S$33:$S$34</c:f>
              <c:numCache>
                <c:formatCode>#,##0</c:formatCode>
                <c:ptCount val="2"/>
                <c:pt idx="0">
                  <c:v>60000</c:v>
                </c:pt>
                <c:pt idx="1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Конверсии!$U$32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Конверсии!$R$33:$R$34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Конверсии!$U$33:$U$34</c:f>
              <c:numCache>
                <c:formatCode>#,##0</c:formatCode>
                <c:ptCount val="2"/>
                <c:pt idx="0">
                  <c:v>90000</c:v>
                </c:pt>
                <c:pt idx="1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Конверсии!$S$4:$S$5</c:f>
              <c:numCache>
                <c:formatCode>#,##0</c:formatCode>
                <c:ptCount val="2"/>
                <c:pt idx="0">
                  <c:v>10000</c:v>
                </c:pt>
                <c:pt idx="1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378768"/>
        <c:axId val="541379160"/>
      </c:barChart>
      <c:catAx>
        <c:axId val="54137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379160"/>
        <c:crosses val="autoZero"/>
        <c:auto val="1"/>
        <c:lblAlgn val="ctr"/>
        <c:lblOffset val="100"/>
        <c:tickLblSkip val="1"/>
        <c:noMultiLvlLbl val="0"/>
      </c:catAx>
      <c:valAx>
        <c:axId val="541379160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37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Конверсии!$S$16:$S$17</c:f>
              <c:numCache>
                <c:formatCode>#,##0</c:formatCode>
                <c:ptCount val="2"/>
                <c:pt idx="0">
                  <c:v>30000</c:v>
                </c:pt>
                <c:pt idx="1">
                  <c:v>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379944"/>
        <c:axId val="541867952"/>
      </c:barChart>
      <c:catAx>
        <c:axId val="54137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67952"/>
        <c:crosses val="autoZero"/>
        <c:auto val="1"/>
        <c:lblAlgn val="ctr"/>
        <c:lblOffset val="100"/>
        <c:tickLblSkip val="1"/>
        <c:noMultiLvlLbl val="0"/>
      </c:catAx>
      <c:valAx>
        <c:axId val="541867952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37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Клики!$R$27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Клики!$T$29</c:f>
              <c:numCache>
                <c:formatCode>#,##0</c:formatCode>
                <c:ptCount val="1"/>
                <c:pt idx="0">
                  <c:v>900000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Клики!$S$27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Клики!$W$29</c:f>
                  <c:strCache>
                    <c:ptCount val="1"/>
                    <c:pt idx="0">
                      <c:v>-22%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3F-F34B-8BBA-4660F85847E2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{28ED0549-688A-46C1-9966-B20BA4C82DAF}</c15:txfldGUID>
                      <c15:f>Клики!$W$29</c15:f>
                      <c15:dlblFieldTableCache>
                        <c:ptCount val="1"/>
                        <c:pt idx="0">
                          <c:v>-22%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Клики!$R$27</c:f>
              <c:strCache>
                <c:ptCount val="1"/>
                <c:pt idx="0">
                  <c:v>Клики</c:v>
                </c:pt>
              </c:strCache>
            </c:strRef>
          </c:cat>
          <c:val>
            <c:numRef>
              <c:f>Клики!$S$29</c:f>
              <c:numCache>
                <c:formatCode>#,##0</c:formatCode>
                <c:ptCount val="1"/>
                <c:pt idx="0">
                  <c:v>700000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348496"/>
        <c:axId val="540348888"/>
      </c:barChart>
      <c:catAx>
        <c:axId val="54034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8888"/>
        <c:crosses val="autoZero"/>
        <c:auto val="1"/>
        <c:lblAlgn val="ctr"/>
        <c:lblOffset val="100"/>
        <c:noMultiLvlLbl val="0"/>
      </c:catAx>
      <c:valAx>
        <c:axId val="54034888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34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Конверсии!$R$28:$R$29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Конверсии!$S$28:$S$29</c:f>
              <c:numCache>
                <c:formatCode>#,##0</c:formatCode>
                <c:ptCount val="2"/>
                <c:pt idx="0">
                  <c:v>70000</c:v>
                </c:pt>
                <c:pt idx="1">
                  <c:v>80000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868736"/>
        <c:axId val="541869128"/>
      </c:barChart>
      <c:catAx>
        <c:axId val="54186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69128"/>
        <c:crosses val="autoZero"/>
        <c:auto val="1"/>
        <c:lblAlgn val="ctr"/>
        <c:lblOffset val="100"/>
        <c:tickLblSkip val="1"/>
        <c:noMultiLvlLbl val="0"/>
      </c:catAx>
      <c:valAx>
        <c:axId val="541869128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6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Расходы!$T$3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Расходы!$R$3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Расходы!$T$5</c:f>
              <c:numCache>
                <c:formatCode>#,##0</c:formatCode>
                <c:ptCount val="1"/>
                <c:pt idx="0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Расходы!$S$3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Расходы!$W$5</c:f>
                  <c:strCache>
                    <c:ptCount val="1"/>
                    <c:pt idx="0">
                      <c:v>-60%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9CF-2C42-8088-85587DF66B44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{0BE0E592-0D42-4460-81DE-AF906CCDBFC2}</c15:txfldGUID>
                      <c15:f>Расходы!$W$5</c15:f>
                      <c15:dlblFieldTableCache>
                        <c:ptCount val="1"/>
                        <c:pt idx="0">
                          <c:v>-60%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Расходы!$R$3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Расходы!$S$5</c:f>
              <c:numCache>
                <c:formatCode>#,##0</c:formatCode>
                <c:ptCount val="1"/>
                <c:pt idx="0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1869912"/>
        <c:axId val="541870304"/>
      </c:barChart>
      <c:catAx>
        <c:axId val="54186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70304"/>
        <c:crosses val="autoZero"/>
        <c:auto val="1"/>
        <c:lblAlgn val="ctr"/>
        <c:lblOffset val="100"/>
        <c:noMultiLvlLbl val="0"/>
      </c:catAx>
      <c:valAx>
        <c:axId val="5418703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6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Расходы!$T$15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Расходы!$R$15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Расходы!$T$17</c:f>
              <c:numCache>
                <c:formatCode>#,##0</c:formatCode>
                <c:ptCount val="1"/>
                <c:pt idx="0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Расходы!$S$15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Расходы!$W$17</c:f>
                  <c:strCache>
                    <c:ptCount val="1"/>
                    <c:pt idx="0">
                      <c:v>-38%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7EB-9844-9753-A650BDA70E1F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{996E22F6-05B9-4D16-BFEF-1C006770949D}</c15:txfldGUID>
                      <c15:f>Расходы!$W$17</c15:f>
                      <c15:dlblFieldTableCache>
                        <c:ptCount val="1"/>
                        <c:pt idx="0">
                          <c:v>-38%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Расходы!$R$15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Расходы!$S$17</c:f>
              <c:numCache>
                <c:formatCode>#,##0</c:formatCode>
                <c:ptCount val="1"/>
                <c:pt idx="0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1871088"/>
        <c:axId val="541871480"/>
      </c:barChart>
      <c:catAx>
        <c:axId val="54187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71480"/>
        <c:crosses val="autoZero"/>
        <c:auto val="1"/>
        <c:lblAlgn val="ctr"/>
        <c:lblOffset val="100"/>
        <c:noMultiLvlLbl val="0"/>
      </c:catAx>
      <c:valAx>
        <c:axId val="54187148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871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Расходы!$T$27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Расходы!$R$27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Расходы!$T$29</c:f>
              <c:numCache>
                <c:formatCode>#,##0</c:formatCode>
                <c:ptCount val="1"/>
                <c:pt idx="0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Расходы!$S$27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Расходы!$W$29</c:f>
                  <c:strCache>
                    <c:ptCount val="1"/>
                    <c:pt idx="0">
                      <c:v>+50%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941-6B45-9FED-F37E1E01B1E9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{C397627F-964E-4A39-8617-504167CC2227}</c15:txfldGUID>
                      <c15:f>Расходы!$W$29</c15:f>
                      <c15:dlblFieldTableCache>
                        <c:ptCount val="1"/>
                        <c:pt idx="0">
                          <c:v>+50%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Расходы!$R$27</c:f>
              <c:strCache>
                <c:ptCount val="1"/>
                <c:pt idx="0">
                  <c:v>Расходы</c:v>
                </c:pt>
              </c:strCache>
            </c:strRef>
          </c:cat>
          <c:val>
            <c:numRef>
              <c:f>Расходы!$S$29</c:f>
              <c:numCache>
                <c:formatCode>#,##0</c:formatCode>
                <c:ptCount val="1"/>
                <c:pt idx="0">
                  <c:v>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942624"/>
        <c:axId val="540943016"/>
      </c:barChart>
      <c:catAx>
        <c:axId val="54094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3016"/>
        <c:crosses val="autoZero"/>
        <c:auto val="1"/>
        <c:lblAlgn val="ctr"/>
        <c:lblOffset val="100"/>
        <c:noMultiLvlLbl val="0"/>
      </c:catAx>
      <c:valAx>
        <c:axId val="54094301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Расходы!$D$3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[0]!Cost_Comp</c:f>
              <c:numCache>
                <c:formatCode>#,##0</c:formatCode>
                <c:ptCount val="15"/>
                <c:pt idx="0">
                  <c:v>2000000</c:v>
                </c:pt>
                <c:pt idx="1">
                  <c:v>3000000</c:v>
                </c:pt>
                <c:pt idx="2">
                  <c:v>1000000</c:v>
                </c:pt>
                <c:pt idx="3">
                  <c:v>3000000</c:v>
                </c:pt>
                <c:pt idx="4">
                  <c:v>3000000</c:v>
                </c:pt>
                <c:pt idx="5">
                  <c:v>2000000</c:v>
                </c:pt>
                <c:pt idx="6">
                  <c:v>3000000</c:v>
                </c:pt>
                <c:pt idx="7">
                  <c:v>3000000</c:v>
                </c:pt>
                <c:pt idx="8">
                  <c:v>3000000</c:v>
                </c:pt>
                <c:pt idx="9">
                  <c:v>3000000</c:v>
                </c:pt>
                <c:pt idx="10">
                  <c:v>9000000</c:v>
                </c:pt>
                <c:pt idx="11">
                  <c:v>6000000</c:v>
                </c:pt>
                <c:pt idx="12">
                  <c:v>9000000</c:v>
                </c:pt>
                <c:pt idx="13">
                  <c:v>6000000</c:v>
                </c:pt>
                <c:pt idx="14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C9-304C-B06D-16B81ADE6278}"/>
            </c:ext>
          </c:extLst>
        </c:ser>
        <c:ser>
          <c:idx val="0"/>
          <c:order val="1"/>
          <c:tx>
            <c:strRef>
              <c:f>Расходы!$C$3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[0]!Cost_Client</c:f>
              <c:numCache>
                <c:formatCode>#,##0</c:formatCode>
                <c:ptCount val="15"/>
                <c:pt idx="0">
                  <c:v>8000000</c:v>
                </c:pt>
                <c:pt idx="1">
                  <c:v>6000000</c:v>
                </c:pt>
                <c:pt idx="2">
                  <c:v>9000000</c:v>
                </c:pt>
                <c:pt idx="3">
                  <c:v>4000000</c:v>
                </c:pt>
                <c:pt idx="4">
                  <c:v>5000000</c:v>
                </c:pt>
                <c:pt idx="5">
                  <c:v>7000000</c:v>
                </c:pt>
                <c:pt idx="6">
                  <c:v>2000000</c:v>
                </c:pt>
                <c:pt idx="7">
                  <c:v>8000000</c:v>
                </c:pt>
                <c:pt idx="8">
                  <c:v>5000000</c:v>
                </c:pt>
                <c:pt idx="9">
                  <c:v>6000000</c:v>
                </c:pt>
                <c:pt idx="10">
                  <c:v>1000000</c:v>
                </c:pt>
                <c:pt idx="11">
                  <c:v>4000000</c:v>
                </c:pt>
                <c:pt idx="12">
                  <c:v>5000000</c:v>
                </c:pt>
                <c:pt idx="13">
                  <c:v>5000000</c:v>
                </c:pt>
                <c:pt idx="14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C9-304C-B06D-16B81ADE6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943800"/>
        <c:axId val="540944192"/>
      </c:barChart>
      <c:catAx>
        <c:axId val="54094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4192"/>
        <c:crosses val="autoZero"/>
        <c:auto val="1"/>
        <c:lblAlgn val="ctr"/>
        <c:lblOffset val="100"/>
        <c:noMultiLvlLbl val="0"/>
      </c:catAx>
      <c:valAx>
        <c:axId val="54094419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3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Расходы!$H$3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[0]!Cost_Comp_Search</c:f>
              <c:numCache>
                <c:formatCode>#,##0</c:formatCode>
                <c:ptCount val="15"/>
                <c:pt idx="0">
                  <c:v>4000000</c:v>
                </c:pt>
                <c:pt idx="1">
                  <c:v>3000000</c:v>
                </c:pt>
                <c:pt idx="2">
                  <c:v>1000000</c:v>
                </c:pt>
                <c:pt idx="3">
                  <c:v>1000000</c:v>
                </c:pt>
                <c:pt idx="4">
                  <c:v>6000000</c:v>
                </c:pt>
                <c:pt idx="5">
                  <c:v>8000000</c:v>
                </c:pt>
                <c:pt idx="6">
                  <c:v>3000000</c:v>
                </c:pt>
                <c:pt idx="7">
                  <c:v>3000000</c:v>
                </c:pt>
                <c:pt idx="8">
                  <c:v>6000000</c:v>
                </c:pt>
                <c:pt idx="9">
                  <c:v>4000000</c:v>
                </c:pt>
                <c:pt idx="10">
                  <c:v>2000000</c:v>
                </c:pt>
                <c:pt idx="11">
                  <c:v>1000000</c:v>
                </c:pt>
                <c:pt idx="12">
                  <c:v>5000000</c:v>
                </c:pt>
                <c:pt idx="13">
                  <c:v>3000000</c:v>
                </c:pt>
                <c:pt idx="14">
                  <c:v>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C9-304C-B06D-16B81ADE6278}"/>
            </c:ext>
          </c:extLst>
        </c:ser>
        <c:ser>
          <c:idx val="0"/>
          <c:order val="1"/>
          <c:tx>
            <c:strRef>
              <c:f>Расходы!$G$3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[0]!Cost_Client_Search</c:f>
              <c:numCache>
                <c:formatCode>#,##0</c:formatCode>
                <c:ptCount val="15"/>
                <c:pt idx="0">
                  <c:v>4000000</c:v>
                </c:pt>
                <c:pt idx="1">
                  <c:v>9000000</c:v>
                </c:pt>
                <c:pt idx="2">
                  <c:v>7000000</c:v>
                </c:pt>
                <c:pt idx="3">
                  <c:v>8000000</c:v>
                </c:pt>
                <c:pt idx="4">
                  <c:v>5000000</c:v>
                </c:pt>
                <c:pt idx="5">
                  <c:v>3000000</c:v>
                </c:pt>
                <c:pt idx="6">
                  <c:v>2000000</c:v>
                </c:pt>
                <c:pt idx="7">
                  <c:v>9000000</c:v>
                </c:pt>
                <c:pt idx="8">
                  <c:v>4000000</c:v>
                </c:pt>
                <c:pt idx="9">
                  <c:v>3000000</c:v>
                </c:pt>
                <c:pt idx="10">
                  <c:v>6000000</c:v>
                </c:pt>
                <c:pt idx="11">
                  <c:v>4000000</c:v>
                </c:pt>
                <c:pt idx="12">
                  <c:v>2000000</c:v>
                </c:pt>
                <c:pt idx="13">
                  <c:v>2000000</c:v>
                </c:pt>
                <c:pt idx="14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C9-304C-B06D-16B81ADE6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944976"/>
        <c:axId val="540945368"/>
      </c:barChart>
      <c:catAx>
        <c:axId val="54094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5368"/>
        <c:crosses val="autoZero"/>
        <c:auto val="1"/>
        <c:lblAlgn val="ctr"/>
        <c:lblOffset val="100"/>
        <c:noMultiLvlLbl val="0"/>
      </c:catAx>
      <c:valAx>
        <c:axId val="54094536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094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Расходы!$L$3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[0]!Cost_Comp_Networks</c:f>
              <c:numCache>
                <c:formatCode>#,##0</c:formatCode>
                <c:ptCount val="15"/>
                <c:pt idx="0">
                  <c:v>7000000</c:v>
                </c:pt>
                <c:pt idx="1">
                  <c:v>9000000</c:v>
                </c:pt>
                <c:pt idx="2">
                  <c:v>4000000</c:v>
                </c:pt>
                <c:pt idx="3">
                  <c:v>5000000</c:v>
                </c:pt>
                <c:pt idx="4">
                  <c:v>4000000</c:v>
                </c:pt>
                <c:pt idx="5">
                  <c:v>3000000</c:v>
                </c:pt>
                <c:pt idx="6">
                  <c:v>8000000</c:v>
                </c:pt>
                <c:pt idx="7">
                  <c:v>2000000</c:v>
                </c:pt>
                <c:pt idx="8">
                  <c:v>2000000</c:v>
                </c:pt>
                <c:pt idx="9">
                  <c:v>6000000</c:v>
                </c:pt>
                <c:pt idx="10">
                  <c:v>1000000</c:v>
                </c:pt>
                <c:pt idx="11">
                  <c:v>2000000</c:v>
                </c:pt>
                <c:pt idx="12">
                  <c:v>8000000</c:v>
                </c:pt>
                <c:pt idx="13">
                  <c:v>1000000</c:v>
                </c:pt>
                <c:pt idx="14">
                  <c:v>1000000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C9-304C-B06D-16B81ADE6278}"/>
            </c:ext>
          </c:extLst>
        </c:ser>
        <c:ser>
          <c:idx val="0"/>
          <c:order val="1"/>
          <c:tx>
            <c:strRef>
              <c:f>Расходы!$K$3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[0]!Cost_Periods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[0]!Cost_Client_Networks</c:f>
              <c:numCache>
                <c:formatCode>#,##0</c:formatCode>
                <c:ptCount val="15"/>
                <c:pt idx="0">
                  <c:v>4000000</c:v>
                </c:pt>
                <c:pt idx="1">
                  <c:v>7000000</c:v>
                </c:pt>
                <c:pt idx="2">
                  <c:v>1000000</c:v>
                </c:pt>
                <c:pt idx="3">
                  <c:v>4000000</c:v>
                </c:pt>
                <c:pt idx="4">
                  <c:v>6000000</c:v>
                </c:pt>
                <c:pt idx="5">
                  <c:v>9000000</c:v>
                </c:pt>
                <c:pt idx="6">
                  <c:v>4000000</c:v>
                </c:pt>
                <c:pt idx="7">
                  <c:v>5000000</c:v>
                </c:pt>
                <c:pt idx="8">
                  <c:v>3000000</c:v>
                </c:pt>
                <c:pt idx="9">
                  <c:v>7000000</c:v>
                </c:pt>
                <c:pt idx="10">
                  <c:v>2000000</c:v>
                </c:pt>
                <c:pt idx="11">
                  <c:v>5000000</c:v>
                </c:pt>
                <c:pt idx="12">
                  <c:v>8000000</c:v>
                </c:pt>
                <c:pt idx="13">
                  <c:v>1000000</c:v>
                </c:pt>
                <c:pt idx="14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C9-304C-B06D-16B81ADE6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789584"/>
        <c:axId val="542789976"/>
      </c:barChart>
      <c:catAx>
        <c:axId val="54278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789976"/>
        <c:crosses val="autoZero"/>
        <c:auto val="1"/>
        <c:lblAlgn val="ctr"/>
        <c:lblOffset val="100"/>
        <c:noMultiLvlLbl val="0"/>
      </c:catAx>
      <c:valAx>
        <c:axId val="54278997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789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Расходы!$S$8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Расходы!$S$9:$S$10</c:f>
              <c:numCache>
                <c:formatCode>#,##0</c:formatCode>
                <c:ptCount val="2"/>
                <c:pt idx="0">
                  <c:v>1000000</c:v>
                </c:pt>
                <c:pt idx="1">
                  <c:v>9000000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Расходы!$U$8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Расходы!$U$9:$U$10</c:f>
              <c:numCache>
                <c:formatCode>#,##0</c:formatCode>
                <c:ptCount val="2"/>
                <c:pt idx="0">
                  <c:v>3000000</c:v>
                </c:pt>
                <c:pt idx="1">
                  <c:v>9000000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Расходы!$S$20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Расходы!$S$21:$S$22</c:f>
              <c:numCache>
                <c:formatCode>#,##0</c:formatCode>
                <c:ptCount val="2"/>
                <c:pt idx="0">
                  <c:v>1000000</c:v>
                </c:pt>
                <c:pt idx="1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[0]!Clicks_Comp</c:f>
              <c:numCache>
                <c:formatCode>#,##0</c:formatCode>
                <c:ptCount val="15"/>
                <c:pt idx="0">
                  <c:v>900000</c:v>
                </c:pt>
                <c:pt idx="1">
                  <c:v>200000</c:v>
                </c:pt>
                <c:pt idx="2">
                  <c:v>900000</c:v>
                </c:pt>
                <c:pt idx="3">
                  <c:v>700000</c:v>
                </c:pt>
                <c:pt idx="4">
                  <c:v>300000</c:v>
                </c:pt>
                <c:pt idx="5">
                  <c:v>400000</c:v>
                </c:pt>
                <c:pt idx="6">
                  <c:v>900000</c:v>
                </c:pt>
                <c:pt idx="7">
                  <c:v>400000</c:v>
                </c:pt>
                <c:pt idx="8">
                  <c:v>900000</c:v>
                </c:pt>
                <c:pt idx="9">
                  <c:v>400000</c:v>
                </c:pt>
                <c:pt idx="10">
                  <c:v>500000</c:v>
                </c:pt>
                <c:pt idx="11">
                  <c:v>500000</c:v>
                </c:pt>
                <c:pt idx="12">
                  <c:v>800000</c:v>
                </c:pt>
                <c:pt idx="13">
                  <c:v>200000</c:v>
                </c:pt>
                <c:pt idx="14">
                  <c:v>800000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Клики!$C$3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[0]!Clicks_Client</c:f>
              <c:numCache>
                <c:formatCode>#,##0</c:formatCode>
                <c:ptCount val="15"/>
                <c:pt idx="0">
                  <c:v>100000</c:v>
                </c:pt>
                <c:pt idx="1">
                  <c:v>500000</c:v>
                </c:pt>
                <c:pt idx="2">
                  <c:v>400000</c:v>
                </c:pt>
                <c:pt idx="3">
                  <c:v>700000</c:v>
                </c:pt>
                <c:pt idx="4">
                  <c:v>100000</c:v>
                </c:pt>
                <c:pt idx="5">
                  <c:v>300000</c:v>
                </c:pt>
                <c:pt idx="6">
                  <c:v>300000</c:v>
                </c:pt>
                <c:pt idx="7">
                  <c:v>100000</c:v>
                </c:pt>
                <c:pt idx="8">
                  <c:v>500000</c:v>
                </c:pt>
                <c:pt idx="9">
                  <c:v>900000</c:v>
                </c:pt>
                <c:pt idx="10">
                  <c:v>200000</c:v>
                </c:pt>
                <c:pt idx="11">
                  <c:v>200000</c:v>
                </c:pt>
                <c:pt idx="12">
                  <c:v>500000</c:v>
                </c:pt>
                <c:pt idx="13">
                  <c:v>100000</c:v>
                </c:pt>
                <c:pt idx="14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0569064"/>
        <c:axId val="540568672"/>
      </c:barChart>
      <c:catAx>
        <c:axId val="54056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0568672"/>
        <c:crosses val="autoZero"/>
        <c:auto val="1"/>
        <c:lblAlgn val="ctr"/>
        <c:lblOffset val="100"/>
        <c:noMultiLvlLbl val="0"/>
      </c:catAx>
      <c:valAx>
        <c:axId val="54056867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0569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Расходы!$U$20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Расходы!$U$21:$U$22</c:f>
              <c:numCache>
                <c:formatCode>#,##0</c:formatCode>
                <c:ptCount val="2"/>
                <c:pt idx="0">
                  <c:v>3000000</c:v>
                </c:pt>
                <c:pt idx="1">
                  <c:v>1000000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Расходы!$S$32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Расходы!$S$33:$S$34</c:f>
              <c:numCache>
                <c:formatCode>#,##0</c:formatCode>
                <c:ptCount val="2"/>
                <c:pt idx="0">
                  <c:v>1000000</c:v>
                </c:pt>
                <c:pt idx="1">
                  <c:v>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Расходы!$U$32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Расходы!$R$33:$R$34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Расходы!$U$33:$U$34</c:f>
              <c:numCache>
                <c:formatCode>#,##0</c:formatCode>
                <c:ptCount val="2"/>
                <c:pt idx="0">
                  <c:v>1000000</c:v>
                </c:pt>
                <c:pt idx="1">
                  <c:v>7000000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Расходы!$S$4:$S$5</c:f>
              <c:numCache>
                <c:formatCode>#,##0</c:formatCode>
                <c:ptCount val="2"/>
                <c:pt idx="0">
                  <c:v>1000000</c:v>
                </c:pt>
                <c:pt idx="1">
                  <c:v>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2793112"/>
        <c:axId val="543985600"/>
      </c:barChart>
      <c:catAx>
        <c:axId val="54279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5600"/>
        <c:crosses val="autoZero"/>
        <c:auto val="1"/>
        <c:lblAlgn val="ctr"/>
        <c:lblOffset val="100"/>
        <c:tickLblSkip val="1"/>
        <c:noMultiLvlLbl val="0"/>
      </c:catAx>
      <c:valAx>
        <c:axId val="543985600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793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Расходы!$S$16:$S$17</c:f>
              <c:numCache>
                <c:formatCode>#,##0</c:formatCode>
                <c:ptCount val="2"/>
                <c:pt idx="0">
                  <c:v>6000000</c:v>
                </c:pt>
                <c:pt idx="1">
                  <c:v>5000000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986384"/>
        <c:axId val="543986776"/>
      </c:barChart>
      <c:catAx>
        <c:axId val="54398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6776"/>
        <c:crosses val="autoZero"/>
        <c:auto val="1"/>
        <c:lblAlgn val="ctr"/>
        <c:lblOffset val="100"/>
        <c:tickLblSkip val="1"/>
        <c:noMultiLvlLbl val="0"/>
      </c:catAx>
      <c:valAx>
        <c:axId val="543986776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Расходы!$R$28:$R$29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Расходы!$S$28:$S$29</c:f>
              <c:numCache>
                <c:formatCode>#,##0</c:formatCode>
                <c:ptCount val="2"/>
                <c:pt idx="0">
                  <c:v>7000000</c:v>
                </c:pt>
                <c:pt idx="1">
                  <c:v>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987560"/>
        <c:axId val="543987952"/>
      </c:barChart>
      <c:catAx>
        <c:axId val="54398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7952"/>
        <c:crosses val="autoZero"/>
        <c:auto val="1"/>
        <c:lblAlgn val="ctr"/>
        <c:lblOffset val="100"/>
        <c:tickLblSkip val="1"/>
        <c:noMultiLvlLbl val="0"/>
      </c:catAx>
      <c:valAx>
        <c:axId val="543987952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7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CPC!$R$3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CPC!$T$5</c:f>
              <c:numCache>
                <c:formatCode>#,##0</c:formatCode>
                <c:ptCount val="1"/>
                <c:pt idx="0">
                  <c:v>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CPC!$S$3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CPC!$W$5</c:f>
                  <c:strCache>
                    <c:ptCount val="1"/>
                    <c:pt idx="0">
                      <c:v>-38%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8B4-0941-B0C5-7F2697ECAB58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{D1014DFE-F34A-449B-8363-15E4DC5D96DC}</c15:txfldGUID>
                      <c15:f>CPC!$W$5</c15:f>
                      <c15:dlblFieldTableCache>
                        <c:ptCount val="1"/>
                        <c:pt idx="0">
                          <c:v>-38%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CPC!$R$3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CPC!$S$5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988736"/>
        <c:axId val="543989128"/>
      </c:barChart>
      <c:catAx>
        <c:axId val="54398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9128"/>
        <c:crosses val="autoZero"/>
        <c:auto val="1"/>
        <c:lblAlgn val="ctr"/>
        <c:lblOffset val="100"/>
        <c:noMultiLvlLbl val="0"/>
      </c:catAx>
      <c:valAx>
        <c:axId val="54398912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CPC!$R$15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CPC!$T$17</c:f>
              <c:numCache>
                <c:formatCode>#,##0</c:formatCode>
                <c:ptCount val="1"/>
                <c:pt idx="0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CPC!$S$15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CPC!$W$17</c:f>
                  <c:strCache>
                    <c:ptCount val="1"/>
                    <c:pt idx="0">
                      <c:v>+48%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46C-BF46-8074-4D03645A45B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{A1FDC804-763D-4E2E-BD3C-325434161A37}</c15:txfldGUID>
                      <c15:f>CPC!$W$17</c15:f>
                      <c15:dlblFieldTableCache>
                        <c:ptCount val="1"/>
                        <c:pt idx="0">
                          <c:v>+48%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CPC!$R$15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CPC!$S$17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989912"/>
        <c:axId val="543990304"/>
      </c:barChart>
      <c:catAx>
        <c:axId val="54398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90304"/>
        <c:crosses val="autoZero"/>
        <c:auto val="1"/>
        <c:lblAlgn val="ctr"/>
        <c:lblOffset val="100"/>
        <c:noMultiLvlLbl val="0"/>
      </c:catAx>
      <c:valAx>
        <c:axId val="5439903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8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CPC!$R$27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CPC!$T$29</c:f>
              <c:numCache>
                <c:formatCode>#,##0</c:formatCode>
                <c:ptCount val="1"/>
                <c:pt idx="0">
                  <c:v>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CPC!$S$27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CPC!$W$29</c:f>
                  <c:strCache>
                    <c:ptCount val="1"/>
                    <c:pt idx="0">
                      <c:v>+11%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55E-ED45-8422-57F7D13BC45B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{5462DB8D-69F8-491B-A427-A48D32C6818F}</c15:txfldGUID>
                      <c15:f>CPC!$W$29</c15:f>
                      <c15:dlblFieldTableCache>
                        <c:ptCount val="1"/>
                        <c:pt idx="0">
                          <c:v>+11%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CPC!$R$27</c:f>
              <c:strCache>
                <c:ptCount val="1"/>
                <c:pt idx="0">
                  <c:v>CPC</c:v>
                </c:pt>
              </c:strCache>
            </c:strRef>
          </c:cat>
          <c:val>
            <c:numRef>
              <c:f>CPC!$S$29</c:f>
              <c:numCache>
                <c:formatCode>#,##0</c:formatCode>
                <c:ptCount val="1"/>
                <c:pt idx="0">
                  <c:v>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991088"/>
        <c:axId val="543991480"/>
      </c:barChart>
      <c:catAx>
        <c:axId val="54399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91480"/>
        <c:crosses val="autoZero"/>
        <c:auto val="1"/>
        <c:lblAlgn val="ctr"/>
        <c:lblOffset val="100"/>
        <c:noMultiLvlLbl val="0"/>
      </c:catAx>
      <c:valAx>
        <c:axId val="54399148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991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[0]!CPC_Comp</c:f>
              <c:numCache>
                <c:formatCode>#,##0</c:formatCode>
                <c:ptCount val="15"/>
                <c:pt idx="0">
                  <c:v>45</c:v>
                </c:pt>
                <c:pt idx="1">
                  <c:v>36</c:v>
                </c:pt>
                <c:pt idx="2">
                  <c:v>24</c:v>
                </c:pt>
                <c:pt idx="3">
                  <c:v>41</c:v>
                </c:pt>
                <c:pt idx="4">
                  <c:v>45</c:v>
                </c:pt>
                <c:pt idx="5">
                  <c:v>39</c:v>
                </c:pt>
                <c:pt idx="6">
                  <c:v>48</c:v>
                </c:pt>
                <c:pt idx="7">
                  <c:v>33</c:v>
                </c:pt>
                <c:pt idx="8">
                  <c:v>49</c:v>
                </c:pt>
                <c:pt idx="9">
                  <c:v>44</c:v>
                </c:pt>
                <c:pt idx="10">
                  <c:v>30</c:v>
                </c:pt>
                <c:pt idx="11">
                  <c:v>37</c:v>
                </c:pt>
                <c:pt idx="12">
                  <c:v>44</c:v>
                </c:pt>
                <c:pt idx="13">
                  <c:v>36</c:v>
                </c:pt>
                <c:pt idx="14">
                  <c:v>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CPC!$C$3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[0]!CPC_Client</c:f>
              <c:numCache>
                <c:formatCode>#,##0</c:formatCode>
                <c:ptCount val="15"/>
                <c:pt idx="0">
                  <c:v>30</c:v>
                </c:pt>
                <c:pt idx="1">
                  <c:v>28</c:v>
                </c:pt>
                <c:pt idx="2">
                  <c:v>34</c:v>
                </c:pt>
                <c:pt idx="3">
                  <c:v>24</c:v>
                </c:pt>
                <c:pt idx="4">
                  <c:v>47</c:v>
                </c:pt>
                <c:pt idx="5">
                  <c:v>28</c:v>
                </c:pt>
                <c:pt idx="6">
                  <c:v>20</c:v>
                </c:pt>
                <c:pt idx="7">
                  <c:v>36</c:v>
                </c:pt>
                <c:pt idx="8">
                  <c:v>43</c:v>
                </c:pt>
                <c:pt idx="9">
                  <c:v>46</c:v>
                </c:pt>
                <c:pt idx="10">
                  <c:v>21</c:v>
                </c:pt>
                <c:pt idx="11">
                  <c:v>29</c:v>
                </c:pt>
                <c:pt idx="12">
                  <c:v>32</c:v>
                </c:pt>
                <c:pt idx="13">
                  <c:v>45</c:v>
                </c:pt>
                <c:pt idx="14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992264"/>
        <c:axId val="543992656"/>
      </c:barChart>
      <c:catAx>
        <c:axId val="54399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3992656"/>
        <c:crosses val="autoZero"/>
        <c:auto val="1"/>
        <c:lblAlgn val="ctr"/>
        <c:lblOffset val="100"/>
        <c:noMultiLvlLbl val="0"/>
      </c:catAx>
      <c:valAx>
        <c:axId val="54399265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99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[0]!Clicks_Comp_Search</c:f>
              <c:numCache>
                <c:formatCode>#,##0</c:formatCode>
                <c:ptCount val="15"/>
                <c:pt idx="0">
                  <c:v>800000</c:v>
                </c:pt>
                <c:pt idx="1">
                  <c:v>300000</c:v>
                </c:pt>
                <c:pt idx="2">
                  <c:v>100000</c:v>
                </c:pt>
                <c:pt idx="3">
                  <c:v>500000</c:v>
                </c:pt>
                <c:pt idx="4">
                  <c:v>700000</c:v>
                </c:pt>
                <c:pt idx="5">
                  <c:v>200000</c:v>
                </c:pt>
                <c:pt idx="6">
                  <c:v>400000</c:v>
                </c:pt>
                <c:pt idx="7">
                  <c:v>900000</c:v>
                </c:pt>
                <c:pt idx="8">
                  <c:v>300000</c:v>
                </c:pt>
                <c:pt idx="9">
                  <c:v>600000</c:v>
                </c:pt>
                <c:pt idx="10">
                  <c:v>500000</c:v>
                </c:pt>
                <c:pt idx="11">
                  <c:v>400000</c:v>
                </c:pt>
                <c:pt idx="12">
                  <c:v>900000</c:v>
                </c:pt>
                <c:pt idx="13">
                  <c:v>800000</c:v>
                </c:pt>
                <c:pt idx="14">
                  <c:v>800000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Клики!$G$3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[0]!Clicks_Client_Search</c:f>
              <c:numCache>
                <c:formatCode>#,##0</c:formatCode>
                <c:ptCount val="15"/>
                <c:pt idx="0">
                  <c:v>600000</c:v>
                </c:pt>
                <c:pt idx="1">
                  <c:v>200000</c:v>
                </c:pt>
                <c:pt idx="2">
                  <c:v>800000</c:v>
                </c:pt>
                <c:pt idx="3">
                  <c:v>800000</c:v>
                </c:pt>
                <c:pt idx="4">
                  <c:v>200000</c:v>
                </c:pt>
                <c:pt idx="5">
                  <c:v>400000</c:v>
                </c:pt>
                <c:pt idx="6">
                  <c:v>200000</c:v>
                </c:pt>
                <c:pt idx="7">
                  <c:v>400000</c:v>
                </c:pt>
                <c:pt idx="8">
                  <c:v>200000</c:v>
                </c:pt>
                <c:pt idx="9">
                  <c:v>800000</c:v>
                </c:pt>
                <c:pt idx="10">
                  <c:v>800000</c:v>
                </c:pt>
                <c:pt idx="11">
                  <c:v>300000</c:v>
                </c:pt>
                <c:pt idx="12">
                  <c:v>300000</c:v>
                </c:pt>
                <c:pt idx="13">
                  <c:v>200000</c:v>
                </c:pt>
                <c:pt idx="14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276431424"/>
        <c:axId val="276431816"/>
      </c:barChart>
      <c:catAx>
        <c:axId val="2764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276431816"/>
        <c:crosses val="autoZero"/>
        <c:auto val="1"/>
        <c:lblAlgn val="ctr"/>
        <c:lblOffset val="100"/>
        <c:noMultiLvlLbl val="0"/>
      </c:catAx>
      <c:valAx>
        <c:axId val="27643181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27643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[0]!CPC_Comp_Search</c:f>
              <c:numCache>
                <c:formatCode>#,##0</c:formatCode>
                <c:ptCount val="15"/>
                <c:pt idx="0">
                  <c:v>32</c:v>
                </c:pt>
                <c:pt idx="1">
                  <c:v>30</c:v>
                </c:pt>
                <c:pt idx="2">
                  <c:v>44</c:v>
                </c:pt>
                <c:pt idx="3">
                  <c:v>49</c:v>
                </c:pt>
                <c:pt idx="4">
                  <c:v>40</c:v>
                </c:pt>
                <c:pt idx="5">
                  <c:v>40</c:v>
                </c:pt>
                <c:pt idx="6">
                  <c:v>23</c:v>
                </c:pt>
                <c:pt idx="7">
                  <c:v>20</c:v>
                </c:pt>
                <c:pt idx="8">
                  <c:v>28</c:v>
                </c:pt>
                <c:pt idx="9">
                  <c:v>43</c:v>
                </c:pt>
                <c:pt idx="10">
                  <c:v>27</c:v>
                </c:pt>
                <c:pt idx="11">
                  <c:v>24</c:v>
                </c:pt>
                <c:pt idx="12">
                  <c:v>36</c:v>
                </c:pt>
                <c:pt idx="13">
                  <c:v>22</c:v>
                </c:pt>
                <c:pt idx="14">
                  <c:v>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CPC!$G$3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[0]!CPC_Client_Search</c:f>
              <c:numCache>
                <c:formatCode>#,##0</c:formatCode>
                <c:ptCount val="15"/>
                <c:pt idx="0">
                  <c:v>37</c:v>
                </c:pt>
                <c:pt idx="1">
                  <c:v>22</c:v>
                </c:pt>
                <c:pt idx="2">
                  <c:v>39</c:v>
                </c:pt>
                <c:pt idx="3">
                  <c:v>44</c:v>
                </c:pt>
                <c:pt idx="4">
                  <c:v>20</c:v>
                </c:pt>
                <c:pt idx="5">
                  <c:v>20</c:v>
                </c:pt>
                <c:pt idx="6">
                  <c:v>38</c:v>
                </c:pt>
                <c:pt idx="7">
                  <c:v>21</c:v>
                </c:pt>
                <c:pt idx="8">
                  <c:v>23</c:v>
                </c:pt>
                <c:pt idx="9">
                  <c:v>29</c:v>
                </c:pt>
                <c:pt idx="10">
                  <c:v>23</c:v>
                </c:pt>
                <c:pt idx="11">
                  <c:v>32</c:v>
                </c:pt>
                <c:pt idx="12">
                  <c:v>49</c:v>
                </c:pt>
                <c:pt idx="13">
                  <c:v>30</c:v>
                </c:pt>
                <c:pt idx="14">
                  <c:v>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159840"/>
        <c:axId val="542160232"/>
      </c:barChart>
      <c:catAx>
        <c:axId val="54215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2160232"/>
        <c:crosses val="autoZero"/>
        <c:auto val="1"/>
        <c:lblAlgn val="ctr"/>
        <c:lblOffset val="100"/>
        <c:noMultiLvlLbl val="0"/>
      </c:catAx>
      <c:valAx>
        <c:axId val="54216023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5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CPC!$L$3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[0]!CPC_Comp_Networks</c:f>
              <c:numCache>
                <c:formatCode>#,##0</c:formatCode>
                <c:ptCount val="15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28</c:v>
                </c:pt>
                <c:pt idx="4">
                  <c:v>31</c:v>
                </c:pt>
                <c:pt idx="5">
                  <c:v>38</c:v>
                </c:pt>
                <c:pt idx="6">
                  <c:v>22</c:v>
                </c:pt>
                <c:pt idx="7">
                  <c:v>37</c:v>
                </c:pt>
                <c:pt idx="8">
                  <c:v>20</c:v>
                </c:pt>
                <c:pt idx="9">
                  <c:v>35</c:v>
                </c:pt>
                <c:pt idx="10">
                  <c:v>46</c:v>
                </c:pt>
                <c:pt idx="11">
                  <c:v>47</c:v>
                </c:pt>
                <c:pt idx="12">
                  <c:v>20</c:v>
                </c:pt>
                <c:pt idx="13">
                  <c:v>22</c:v>
                </c:pt>
                <c:pt idx="14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CPC!$K$3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[0]!CPC_Periods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[0]!CPC_Client_Networks</c:f>
              <c:numCache>
                <c:formatCode>#,##0</c:formatCode>
                <c:ptCount val="15"/>
                <c:pt idx="0">
                  <c:v>49</c:v>
                </c:pt>
                <c:pt idx="1">
                  <c:v>39</c:v>
                </c:pt>
                <c:pt idx="2">
                  <c:v>48</c:v>
                </c:pt>
                <c:pt idx="3">
                  <c:v>28</c:v>
                </c:pt>
                <c:pt idx="4">
                  <c:v>23</c:v>
                </c:pt>
                <c:pt idx="5">
                  <c:v>27</c:v>
                </c:pt>
                <c:pt idx="6">
                  <c:v>37</c:v>
                </c:pt>
                <c:pt idx="7">
                  <c:v>47</c:v>
                </c:pt>
                <c:pt idx="8">
                  <c:v>41</c:v>
                </c:pt>
                <c:pt idx="9">
                  <c:v>47</c:v>
                </c:pt>
                <c:pt idx="10">
                  <c:v>34</c:v>
                </c:pt>
                <c:pt idx="11">
                  <c:v>45</c:v>
                </c:pt>
                <c:pt idx="12">
                  <c:v>37</c:v>
                </c:pt>
                <c:pt idx="13">
                  <c:v>36</c:v>
                </c:pt>
                <c:pt idx="14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2161016"/>
        <c:axId val="542161408"/>
      </c:barChart>
      <c:catAx>
        <c:axId val="5421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2161408"/>
        <c:crosses val="autoZero"/>
        <c:auto val="1"/>
        <c:lblAlgn val="ctr"/>
        <c:lblOffset val="100"/>
        <c:noMultiLvlLbl val="0"/>
      </c:catAx>
      <c:valAx>
        <c:axId val="54216140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2161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CPC!$S$10</c:f>
              <c:numCache>
                <c:formatCode>#,##0</c:formatCode>
                <c:ptCount val="1"/>
                <c:pt idx="0">
                  <c:v>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CPC!$S$9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2162192"/>
        <c:axId val="542162584"/>
      </c:barChart>
      <c:catAx>
        <c:axId val="542162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2584"/>
        <c:crosses val="autoZero"/>
        <c:auto val="1"/>
        <c:lblAlgn val="ctr"/>
        <c:lblOffset val="100"/>
        <c:noMultiLvlLbl val="0"/>
      </c:catAx>
      <c:valAx>
        <c:axId val="54216258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CPC!$T$10</c:f>
              <c:numCache>
                <c:formatCode>#,##0</c:formatCode>
                <c:ptCount val="1"/>
                <c:pt idx="0">
                  <c:v>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CPC!$T$9</c:f>
              <c:numCache>
                <c:formatCode>#,##0</c:formatCode>
                <c:ptCount val="1"/>
                <c:pt idx="0">
                  <c:v>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2163368"/>
        <c:axId val="542163760"/>
      </c:barChart>
      <c:catAx>
        <c:axId val="542163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3760"/>
        <c:crosses val="autoZero"/>
        <c:auto val="1"/>
        <c:lblAlgn val="ctr"/>
        <c:lblOffset val="100"/>
        <c:noMultiLvlLbl val="0"/>
      </c:catAx>
      <c:valAx>
        <c:axId val="54216376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CPC!$S$22</c:f>
              <c:numCache>
                <c:formatCode>#,##0</c:formatCode>
                <c:ptCount val="1"/>
                <c:pt idx="0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CPC!$S$21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2164544"/>
        <c:axId val="542164936"/>
      </c:barChart>
      <c:catAx>
        <c:axId val="542164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4936"/>
        <c:crosses val="autoZero"/>
        <c:auto val="1"/>
        <c:lblAlgn val="ctr"/>
        <c:lblOffset val="100"/>
        <c:noMultiLvlLbl val="0"/>
      </c:catAx>
      <c:valAx>
        <c:axId val="54216493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CPC!$T$22</c:f>
              <c:numCache>
                <c:formatCode>#,##0</c:formatCode>
                <c:ptCount val="1"/>
                <c:pt idx="0">
                  <c:v>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CPC!$T$21</c:f>
              <c:numCache>
                <c:formatCode>#,##0</c:formatCode>
                <c:ptCount val="1"/>
                <c:pt idx="0">
                  <c:v>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2165720"/>
        <c:axId val="542166112"/>
      </c:barChart>
      <c:catAx>
        <c:axId val="542165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6112"/>
        <c:crosses val="autoZero"/>
        <c:auto val="1"/>
        <c:lblAlgn val="ctr"/>
        <c:lblOffset val="100"/>
        <c:noMultiLvlLbl val="0"/>
      </c:catAx>
      <c:valAx>
        <c:axId val="54216611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5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CPC!$S$34</c:f>
              <c:numCache>
                <c:formatCode>#,##0</c:formatCode>
                <c:ptCount val="1"/>
                <c:pt idx="0">
                  <c:v>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CPC!$S$33</c:f>
              <c:numCache>
                <c:formatCode>#,##0</c:formatCode>
                <c:ptCount val="1"/>
                <c:pt idx="0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2166896"/>
        <c:axId val="542167288"/>
      </c:barChart>
      <c:catAx>
        <c:axId val="542166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7288"/>
        <c:crosses val="autoZero"/>
        <c:auto val="1"/>
        <c:lblAlgn val="ctr"/>
        <c:lblOffset val="100"/>
        <c:noMultiLvlLbl val="0"/>
      </c:catAx>
      <c:valAx>
        <c:axId val="54216728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16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CPC!$R$34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CPC!$T$34</c:f>
              <c:numCache>
                <c:formatCode>#,##0</c:formatCode>
                <c:ptCount val="1"/>
                <c:pt idx="0">
                  <c:v>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CPC!$R$33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CPC!$T$32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CPC!$T$33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4723288"/>
        <c:axId val="544723680"/>
      </c:barChart>
      <c:catAx>
        <c:axId val="544723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3680"/>
        <c:crosses val="autoZero"/>
        <c:auto val="1"/>
        <c:lblAlgn val="ctr"/>
        <c:lblOffset val="100"/>
        <c:noMultiLvlLbl val="0"/>
      </c:catAx>
      <c:valAx>
        <c:axId val="54472368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3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CPC!$S$4:$S$5</c:f>
              <c:numCache>
                <c:formatCode>#,##0</c:formatCode>
                <c:ptCount val="2"/>
                <c:pt idx="0">
                  <c:v>26</c:v>
                </c:pt>
                <c:pt idx="1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724464"/>
        <c:axId val="544724856"/>
      </c:barChart>
      <c:catAx>
        <c:axId val="54472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4856"/>
        <c:crosses val="autoZero"/>
        <c:auto val="1"/>
        <c:lblAlgn val="ctr"/>
        <c:lblOffset val="100"/>
        <c:tickLblSkip val="1"/>
        <c:noMultiLvlLbl val="0"/>
      </c:catAx>
      <c:valAx>
        <c:axId val="544724856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CPC!$S$16:$S$17</c:f>
              <c:numCache>
                <c:formatCode>#,##0</c:formatCode>
                <c:ptCount val="2"/>
                <c:pt idx="0">
                  <c:v>49</c:v>
                </c:pt>
                <c:pt idx="1">
                  <c:v>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725640"/>
        <c:axId val="544726032"/>
      </c:barChart>
      <c:catAx>
        <c:axId val="54472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6032"/>
        <c:crosses val="autoZero"/>
        <c:auto val="1"/>
        <c:lblAlgn val="ctr"/>
        <c:lblOffset val="100"/>
        <c:tickLblSkip val="1"/>
        <c:noMultiLvlLbl val="0"/>
      </c:catAx>
      <c:valAx>
        <c:axId val="544726032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Клики!$L$3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[0]!Clicks_Comp_Networks</c:f>
              <c:numCache>
                <c:formatCode>#,##0</c:formatCode>
                <c:ptCount val="15"/>
                <c:pt idx="0">
                  <c:v>800000</c:v>
                </c:pt>
                <c:pt idx="1">
                  <c:v>700000</c:v>
                </c:pt>
                <c:pt idx="2">
                  <c:v>500000</c:v>
                </c:pt>
                <c:pt idx="3">
                  <c:v>500000</c:v>
                </c:pt>
                <c:pt idx="4">
                  <c:v>900000</c:v>
                </c:pt>
                <c:pt idx="5">
                  <c:v>300000</c:v>
                </c:pt>
                <c:pt idx="6">
                  <c:v>400000</c:v>
                </c:pt>
                <c:pt idx="7">
                  <c:v>500000</c:v>
                </c:pt>
                <c:pt idx="8">
                  <c:v>600000</c:v>
                </c:pt>
                <c:pt idx="9">
                  <c:v>900000</c:v>
                </c:pt>
                <c:pt idx="10">
                  <c:v>700000</c:v>
                </c:pt>
                <c:pt idx="11">
                  <c:v>400000</c:v>
                </c:pt>
                <c:pt idx="12">
                  <c:v>500000</c:v>
                </c:pt>
                <c:pt idx="13">
                  <c:v>700000</c:v>
                </c:pt>
                <c:pt idx="14">
                  <c:v>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Клики!$K$3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[0]!Clicks_Periods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[0]!Clicks_Client_Networks</c:f>
              <c:numCache>
                <c:formatCode>#,##0</c:formatCode>
                <c:ptCount val="15"/>
                <c:pt idx="0">
                  <c:v>400000</c:v>
                </c:pt>
                <c:pt idx="1">
                  <c:v>700000</c:v>
                </c:pt>
                <c:pt idx="2">
                  <c:v>100000</c:v>
                </c:pt>
                <c:pt idx="3">
                  <c:v>300000</c:v>
                </c:pt>
                <c:pt idx="4">
                  <c:v>200000</c:v>
                </c:pt>
                <c:pt idx="5">
                  <c:v>200000</c:v>
                </c:pt>
                <c:pt idx="6">
                  <c:v>200000</c:v>
                </c:pt>
                <c:pt idx="7">
                  <c:v>600000</c:v>
                </c:pt>
                <c:pt idx="8">
                  <c:v>900000</c:v>
                </c:pt>
                <c:pt idx="9">
                  <c:v>600000</c:v>
                </c:pt>
                <c:pt idx="10">
                  <c:v>500000</c:v>
                </c:pt>
                <c:pt idx="11">
                  <c:v>800000</c:v>
                </c:pt>
                <c:pt idx="12">
                  <c:v>300000</c:v>
                </c:pt>
                <c:pt idx="13">
                  <c:v>200000</c:v>
                </c:pt>
                <c:pt idx="14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276432600"/>
        <c:axId val="276432992"/>
      </c:barChart>
      <c:catAx>
        <c:axId val="27643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276432992"/>
        <c:crosses val="autoZero"/>
        <c:auto val="1"/>
        <c:lblAlgn val="ctr"/>
        <c:lblOffset val="100"/>
        <c:noMultiLvlLbl val="0"/>
      </c:catAx>
      <c:valAx>
        <c:axId val="27643299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276432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CPC!$R$28:$R$29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CPC!$S$28:$S$29</c:f>
              <c:numCache>
                <c:formatCode>#,##0</c:formatCode>
                <c:ptCount val="2"/>
                <c:pt idx="0">
                  <c:v>48</c:v>
                </c:pt>
                <c:pt idx="1">
                  <c:v>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726816"/>
        <c:axId val="544727208"/>
      </c:barChart>
      <c:catAx>
        <c:axId val="54472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7208"/>
        <c:crosses val="autoZero"/>
        <c:auto val="1"/>
        <c:lblAlgn val="ctr"/>
        <c:lblOffset val="100"/>
        <c:tickLblSkip val="1"/>
        <c:noMultiLvlLbl val="0"/>
      </c:catAx>
      <c:valAx>
        <c:axId val="544727208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CPA!$R$3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CPA!$T$5</c:f>
              <c:numCache>
                <c:formatCode>#,##0</c:formatCode>
                <c:ptCount val="1"/>
                <c:pt idx="0">
                  <c:v>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CPA!$S$3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CPA!$W$5</c:f>
                  <c:strCache>
                    <c:ptCount val="1"/>
                    <c:pt idx="0">
                      <c:v>-63%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979-0048-A83E-500613C9188D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{2BFB718C-4571-432F-82CC-27F7764ADF38}</c15:txfldGUID>
                      <c15:f>CPA!$W$5</c15:f>
                      <c15:dlblFieldTableCache>
                        <c:ptCount val="1"/>
                        <c:pt idx="0">
                          <c:v>-63%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CPA!$R$3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CPA!$S$5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727992"/>
        <c:axId val="544728384"/>
      </c:barChart>
      <c:catAx>
        <c:axId val="54472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8384"/>
        <c:crosses val="autoZero"/>
        <c:auto val="1"/>
        <c:lblAlgn val="ctr"/>
        <c:lblOffset val="100"/>
        <c:noMultiLvlLbl val="0"/>
      </c:catAx>
      <c:valAx>
        <c:axId val="54472838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7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CPA!$R$15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CPA!$T$17</c:f>
              <c:numCache>
                <c:formatCode>#,##0</c:formatCode>
                <c:ptCount val="1"/>
                <c:pt idx="0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CPA!$S$15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CPA!$W$17</c:f>
                  <c:strCache>
                    <c:ptCount val="1"/>
                    <c:pt idx="0">
                      <c:v>-33%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011-9043-80DB-AC767B290B94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{8EC3F0D8-720F-4FBA-AC87-9295B58170E4}</c15:txfldGUID>
                      <c15:f>CPA!$W$17</c15:f>
                      <c15:dlblFieldTableCache>
                        <c:ptCount val="1"/>
                        <c:pt idx="0">
                          <c:v>-33%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CPA!$R$15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CPA!$S$17</c:f>
              <c:numCache>
                <c:formatCode>#,##0</c:formatCode>
                <c:ptCount val="1"/>
                <c:pt idx="0">
                  <c:v>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729168"/>
        <c:axId val="544729560"/>
      </c:barChart>
      <c:catAx>
        <c:axId val="54472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9560"/>
        <c:crosses val="autoZero"/>
        <c:auto val="1"/>
        <c:lblAlgn val="ctr"/>
        <c:lblOffset val="100"/>
        <c:noMultiLvlLbl val="0"/>
      </c:catAx>
      <c:valAx>
        <c:axId val="54472956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2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CPA!$R$27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CPA!$T$29</c:f>
              <c:numCache>
                <c:formatCode>#,##0</c:formatCode>
                <c:ptCount val="1"/>
                <c:pt idx="0">
                  <c:v>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CPA!$S$27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CPA!$W$29</c:f>
                  <c:strCache>
                    <c:ptCount val="1"/>
                    <c:pt idx="0">
                      <c:v>+40%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AB4-BA4D-A9C4-419888ACE1D2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{5E0FC3BE-1C87-4DD1-819D-F64B4B1274B8}</c15:txfldGUID>
                      <c15:f>CPA!$W$29</c15:f>
                      <c15:dlblFieldTableCache>
                        <c:ptCount val="1"/>
                        <c:pt idx="0">
                          <c:v>+40%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CPA!$R$27</c:f>
              <c:strCache>
                <c:ptCount val="1"/>
                <c:pt idx="0">
                  <c:v>CPA</c:v>
                </c:pt>
              </c:strCache>
            </c:strRef>
          </c:cat>
          <c:val>
            <c:numRef>
              <c:f>CPA!$S$29</c:f>
              <c:numCache>
                <c:formatCode>#,##0</c:formatCode>
                <c:ptCount val="1"/>
                <c:pt idx="0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4730344"/>
        <c:axId val="543023064"/>
      </c:barChart>
      <c:catAx>
        <c:axId val="54473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3064"/>
        <c:crosses val="autoZero"/>
        <c:auto val="1"/>
        <c:lblAlgn val="ctr"/>
        <c:lblOffset val="100"/>
        <c:noMultiLvlLbl val="0"/>
      </c:catAx>
      <c:valAx>
        <c:axId val="5430230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4730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[0]!CPA_Comp</c:f>
              <c:numCache>
                <c:formatCode>#,##0</c:formatCode>
                <c:ptCount val="15"/>
                <c:pt idx="0">
                  <c:v>1000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9000</c:v>
                </c:pt>
                <c:pt idx="6">
                  <c:v>8000</c:v>
                </c:pt>
                <c:pt idx="7">
                  <c:v>3000</c:v>
                </c:pt>
                <c:pt idx="8">
                  <c:v>8000</c:v>
                </c:pt>
                <c:pt idx="9">
                  <c:v>5000</c:v>
                </c:pt>
                <c:pt idx="10">
                  <c:v>1000</c:v>
                </c:pt>
                <c:pt idx="11">
                  <c:v>9000</c:v>
                </c:pt>
                <c:pt idx="12">
                  <c:v>8000</c:v>
                </c:pt>
                <c:pt idx="13">
                  <c:v>3000</c:v>
                </c:pt>
                <c:pt idx="14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CPA!$C$3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[0]!CPA_Client</c:f>
              <c:numCache>
                <c:formatCode>#,##0</c:formatCode>
                <c:ptCount val="15"/>
                <c:pt idx="0">
                  <c:v>4000</c:v>
                </c:pt>
                <c:pt idx="1">
                  <c:v>7000</c:v>
                </c:pt>
                <c:pt idx="2">
                  <c:v>2000</c:v>
                </c:pt>
                <c:pt idx="3">
                  <c:v>7000</c:v>
                </c:pt>
                <c:pt idx="4">
                  <c:v>8000</c:v>
                </c:pt>
                <c:pt idx="5">
                  <c:v>3000</c:v>
                </c:pt>
                <c:pt idx="6">
                  <c:v>7000</c:v>
                </c:pt>
                <c:pt idx="7">
                  <c:v>1000</c:v>
                </c:pt>
                <c:pt idx="8">
                  <c:v>9000</c:v>
                </c:pt>
                <c:pt idx="9">
                  <c:v>6000</c:v>
                </c:pt>
                <c:pt idx="10">
                  <c:v>4000</c:v>
                </c:pt>
                <c:pt idx="11">
                  <c:v>4000</c:v>
                </c:pt>
                <c:pt idx="12">
                  <c:v>7000</c:v>
                </c:pt>
                <c:pt idx="13">
                  <c:v>9000</c:v>
                </c:pt>
                <c:pt idx="14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023848"/>
        <c:axId val="543024240"/>
      </c:barChart>
      <c:catAx>
        <c:axId val="543023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3024240"/>
        <c:crosses val="autoZero"/>
        <c:auto val="1"/>
        <c:lblAlgn val="ctr"/>
        <c:lblOffset val="100"/>
        <c:noMultiLvlLbl val="0"/>
      </c:catAx>
      <c:valAx>
        <c:axId val="54302424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023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[0]!CPA_Comp_Search</c:f>
              <c:numCache>
                <c:formatCode>#,##0</c:formatCode>
                <c:ptCount val="15"/>
                <c:pt idx="0">
                  <c:v>5000</c:v>
                </c:pt>
                <c:pt idx="1">
                  <c:v>4000</c:v>
                </c:pt>
                <c:pt idx="2">
                  <c:v>8000</c:v>
                </c:pt>
                <c:pt idx="3">
                  <c:v>8000</c:v>
                </c:pt>
                <c:pt idx="4">
                  <c:v>5000</c:v>
                </c:pt>
                <c:pt idx="5">
                  <c:v>1000</c:v>
                </c:pt>
                <c:pt idx="6">
                  <c:v>6000</c:v>
                </c:pt>
                <c:pt idx="7">
                  <c:v>7000</c:v>
                </c:pt>
                <c:pt idx="8">
                  <c:v>3000</c:v>
                </c:pt>
                <c:pt idx="9">
                  <c:v>9000</c:v>
                </c:pt>
                <c:pt idx="10">
                  <c:v>2000</c:v>
                </c:pt>
                <c:pt idx="11">
                  <c:v>6000</c:v>
                </c:pt>
                <c:pt idx="12">
                  <c:v>2000</c:v>
                </c:pt>
                <c:pt idx="13">
                  <c:v>9000</c:v>
                </c:pt>
                <c:pt idx="14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CPA!$G$3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[0]!CPA_Client_Search</c:f>
              <c:numCache>
                <c:formatCode>#,##0</c:formatCode>
                <c:ptCount val="15"/>
                <c:pt idx="0">
                  <c:v>3000</c:v>
                </c:pt>
                <c:pt idx="1">
                  <c:v>3000</c:v>
                </c:pt>
                <c:pt idx="2">
                  <c:v>2000</c:v>
                </c:pt>
                <c:pt idx="3">
                  <c:v>7000</c:v>
                </c:pt>
                <c:pt idx="4">
                  <c:v>9000</c:v>
                </c:pt>
                <c:pt idx="5">
                  <c:v>8000</c:v>
                </c:pt>
                <c:pt idx="6">
                  <c:v>7000</c:v>
                </c:pt>
                <c:pt idx="7">
                  <c:v>2000</c:v>
                </c:pt>
                <c:pt idx="8">
                  <c:v>5000</c:v>
                </c:pt>
                <c:pt idx="9">
                  <c:v>3000</c:v>
                </c:pt>
                <c:pt idx="10">
                  <c:v>5000</c:v>
                </c:pt>
                <c:pt idx="11">
                  <c:v>4000</c:v>
                </c:pt>
                <c:pt idx="12">
                  <c:v>1000</c:v>
                </c:pt>
                <c:pt idx="13">
                  <c:v>9000</c:v>
                </c:pt>
                <c:pt idx="14">
                  <c:v>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025024"/>
        <c:axId val="543025416"/>
      </c:barChart>
      <c:catAx>
        <c:axId val="54302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3025416"/>
        <c:crosses val="autoZero"/>
        <c:auto val="1"/>
        <c:lblAlgn val="ctr"/>
        <c:lblOffset val="100"/>
        <c:noMultiLvlLbl val="0"/>
      </c:catAx>
      <c:valAx>
        <c:axId val="54302541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02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CPA!$L$3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[0]!CPA_Comp_Networks</c:f>
              <c:numCache>
                <c:formatCode>#,##0</c:formatCode>
                <c:ptCount val="15"/>
                <c:pt idx="0">
                  <c:v>3000</c:v>
                </c:pt>
                <c:pt idx="1">
                  <c:v>1000</c:v>
                </c:pt>
                <c:pt idx="2">
                  <c:v>5000</c:v>
                </c:pt>
                <c:pt idx="3">
                  <c:v>5000</c:v>
                </c:pt>
                <c:pt idx="4">
                  <c:v>3000</c:v>
                </c:pt>
                <c:pt idx="5">
                  <c:v>8000</c:v>
                </c:pt>
                <c:pt idx="6">
                  <c:v>5000</c:v>
                </c:pt>
                <c:pt idx="7">
                  <c:v>3000</c:v>
                </c:pt>
                <c:pt idx="8">
                  <c:v>6000</c:v>
                </c:pt>
                <c:pt idx="9">
                  <c:v>9000</c:v>
                </c:pt>
                <c:pt idx="10">
                  <c:v>4000</c:v>
                </c:pt>
                <c:pt idx="11">
                  <c:v>6000</c:v>
                </c:pt>
                <c:pt idx="12">
                  <c:v>8000</c:v>
                </c:pt>
                <c:pt idx="13">
                  <c:v>5000</c:v>
                </c:pt>
                <c:pt idx="14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CPA!$K$3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[0]!CPA_Periods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[0]!CPA_Client_Networks</c:f>
              <c:numCache>
                <c:formatCode>#,##0</c:formatCode>
                <c:ptCount val="15"/>
                <c:pt idx="0">
                  <c:v>6000</c:v>
                </c:pt>
                <c:pt idx="1">
                  <c:v>8000</c:v>
                </c:pt>
                <c:pt idx="2">
                  <c:v>3000</c:v>
                </c:pt>
                <c:pt idx="3">
                  <c:v>9000</c:v>
                </c:pt>
                <c:pt idx="4">
                  <c:v>4000</c:v>
                </c:pt>
                <c:pt idx="5">
                  <c:v>3000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3000</c:v>
                </c:pt>
                <c:pt idx="10">
                  <c:v>6000</c:v>
                </c:pt>
                <c:pt idx="11">
                  <c:v>6000</c:v>
                </c:pt>
                <c:pt idx="12">
                  <c:v>7000</c:v>
                </c:pt>
                <c:pt idx="13">
                  <c:v>5000</c:v>
                </c:pt>
                <c:pt idx="14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3026200"/>
        <c:axId val="543026592"/>
      </c:barChart>
      <c:catAx>
        <c:axId val="54302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3026592"/>
        <c:crosses val="autoZero"/>
        <c:auto val="1"/>
        <c:lblAlgn val="ctr"/>
        <c:lblOffset val="100"/>
        <c:noMultiLvlLbl val="0"/>
      </c:catAx>
      <c:valAx>
        <c:axId val="54302659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3026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CPA!$Z$10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{D4161F07-4AC7-4A2F-88AD-D0C6F0E0DC93}</c15:txfldGUID>
                      <c15:f>CPA!$Z$10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CPA!$S$10</c:f>
              <c:numCache>
                <c:formatCode>#,##0</c:formatCode>
                <c:ptCount val="1"/>
                <c:pt idx="0">
                  <c:v>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CPA!$Z$9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{FB443345-B285-4AD1-BD8E-DBF57DD75EE6}</c15:txfldGUID>
                      <c15:f>CPA!$Z$9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CPA!$S$9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3027376"/>
        <c:axId val="543027768"/>
      </c:barChart>
      <c:catAx>
        <c:axId val="543027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7768"/>
        <c:crosses val="autoZero"/>
        <c:auto val="1"/>
        <c:lblAlgn val="ctr"/>
        <c:lblOffset val="100"/>
        <c:noMultiLvlLbl val="0"/>
      </c:catAx>
      <c:valAx>
        <c:axId val="54302776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CPA!$AA$10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{81837891-320C-4148-B44B-5F4DAD574670}</c15:txfldGUID>
                      <c15:f>CPA!$AA$10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CPA!$T$10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CPA!$AA$9</c:f>
                  <c:strCache>
                    <c:ptCount val="1"/>
                    <c:pt idx="0">
                      <c:v>6000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{FE945BAF-FEE8-42B9-AAEC-B26CE36BA449}</c15:txfldGUID>
                      <c15:f>CPA!$AA$9</c15:f>
                      <c15:dlblFieldTableCache>
                        <c:ptCount val="1"/>
                        <c:pt idx="0">
                          <c:v>6000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CPA!$T$9</c:f>
              <c:numCache>
                <c:formatCode>#,##0</c:formatCode>
                <c:ptCount val="1"/>
                <c:pt idx="0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3028552"/>
        <c:axId val="543028944"/>
      </c:barChart>
      <c:catAx>
        <c:axId val="543028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8944"/>
        <c:crosses val="autoZero"/>
        <c:auto val="1"/>
        <c:lblAlgn val="ctr"/>
        <c:lblOffset val="100"/>
        <c:noMultiLvlLbl val="0"/>
      </c:catAx>
      <c:valAx>
        <c:axId val="54302894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CPA!$Z$22</c:f>
                  <c:strCache>
                    <c:ptCount val="1"/>
                    <c:pt idx="0">
                      <c:v>5000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{83616C1E-AAAD-4B5A-8204-075B11C02451}</c15:txfldGUID>
                      <c15:f>CPA!$Z$22</c15:f>
                      <c15:dlblFieldTableCache>
                        <c:ptCount val="1"/>
                        <c:pt idx="0">
                          <c:v>5000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CPA!$S$22</c:f>
              <c:numCache>
                <c:formatCode>#,##0</c:formatCode>
                <c:ptCount val="1"/>
                <c:pt idx="0">
                  <c:v>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CPA!$Z$21</c:f>
                  <c:strCache>
                    <c:ptCount val="1"/>
                    <c:pt idx="0">
                      <c:v>5000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{1F01A1D0-8DDE-41AA-A293-F96737D9221B}</c15:txfldGUID>
                      <c15:f>CPA!$Z$21</c15:f>
                      <c15:dlblFieldTableCache>
                        <c:ptCount val="1"/>
                        <c:pt idx="0">
                          <c:v>5000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CPA!$S$21</c:f>
              <c:numCache>
                <c:formatCode>#,##0</c:formatCode>
                <c:ptCount val="1"/>
                <c:pt idx="0">
                  <c:v>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3029728"/>
        <c:axId val="543030120"/>
      </c:barChart>
      <c:catAx>
        <c:axId val="543029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30120"/>
        <c:crosses val="autoZero"/>
        <c:auto val="1"/>
        <c:lblAlgn val="ctr"/>
        <c:lblOffset val="100"/>
        <c:noMultiLvlLbl val="0"/>
      </c:catAx>
      <c:valAx>
        <c:axId val="54303012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302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Клики!$S$8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Клики!$S$9:$S$10</c:f>
              <c:numCache>
                <c:formatCode>#,##0</c:formatCode>
                <c:ptCount val="2"/>
                <c:pt idx="0">
                  <c:v>600000</c:v>
                </c:pt>
                <c:pt idx="1">
                  <c:v>700000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CPA!$AA$22</c:f>
                  <c:strCache>
                    <c:ptCount val="1"/>
                    <c:pt idx="0">
                      <c:v>4000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{A6BC0CA4-7B37-4F17-9290-F760B6085E6E}</c15:txfldGUID>
                      <c15:f>CPA!$AA$22</c15:f>
                      <c15:dlblFieldTableCache>
                        <c:ptCount val="1"/>
                        <c:pt idx="0">
                          <c:v>4000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CPA!$T$22</c:f>
              <c:numCache>
                <c:formatCode>#,##0</c:formatCode>
                <c:ptCount val="1"/>
                <c:pt idx="0">
                  <c:v>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CPA!$AA$21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{104B07BF-8D7C-4120-BD69-87CC2091B62D}</c15:txfldGUID>
                      <c15:f>CPA!$AA$21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CPA!$T$21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5841176"/>
        <c:axId val="545841568"/>
      </c:barChart>
      <c:catAx>
        <c:axId val="545841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1568"/>
        <c:crosses val="autoZero"/>
        <c:auto val="1"/>
        <c:lblAlgn val="ctr"/>
        <c:lblOffset val="100"/>
        <c:noMultiLvlLbl val="0"/>
      </c:catAx>
      <c:valAx>
        <c:axId val="54584156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CPA!$Z$34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{85DBF40E-F281-4664-9C98-B6D59D303859}</c15:txfldGUID>
                      <c15:f>CPA!$Z$34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CPA!$S$34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CPA!$Z$33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{1F68E1E1-7EDC-4CD6-AC7E-6F7A3F4397FD}</c15:txfldGUID>
                      <c15:f>CPA!$Z$33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CPA!$S$33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5842352"/>
        <c:axId val="545842744"/>
      </c:barChart>
      <c:catAx>
        <c:axId val="545842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2744"/>
        <c:crosses val="autoZero"/>
        <c:auto val="1"/>
        <c:lblAlgn val="ctr"/>
        <c:lblOffset val="100"/>
        <c:noMultiLvlLbl val="0"/>
      </c:catAx>
      <c:valAx>
        <c:axId val="54584274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CPA!$R$34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CPA!$AA$34</c:f>
                  <c:strCache>
                    <c:ptCount val="1"/>
                    <c:pt idx="0">
                      <c:v>2000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{3322E320-4929-4AC4-8044-CE0A43E9F6F2}</c15:txfldGUID>
                      <c15:f>CPA!$AA$34</c15:f>
                      <c15:dlblFieldTableCache>
                        <c:ptCount val="1"/>
                        <c:pt idx="0">
                          <c:v>2000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CPA!$T$34</c:f>
              <c:numCache>
                <c:formatCode>#,##0</c:formatCode>
                <c:ptCount val="1"/>
                <c:pt idx="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CPA!$R$33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CPA!$AA$33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{7ED4C4B0-5906-41CA-A2FF-22256C6F4C4D}</c15:txfldGUID>
                      <c15:f>CPA!$AA$33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CPA!$T$32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CPA!$T$33</c:f>
              <c:numCache>
                <c:formatCode>#,##0</c:formatCode>
                <c:ptCount val="1"/>
                <c:pt idx="0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5843528"/>
        <c:axId val="545843920"/>
      </c:barChart>
      <c:catAx>
        <c:axId val="545843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3920"/>
        <c:crosses val="autoZero"/>
        <c:auto val="1"/>
        <c:lblAlgn val="ctr"/>
        <c:lblOffset val="100"/>
        <c:noMultiLvlLbl val="0"/>
      </c:catAx>
      <c:valAx>
        <c:axId val="54584392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3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CPA!$Z$4</c:f>
                  <c:strCache>
                    <c:ptCount val="1"/>
                    <c:pt idx="0">
                      <c:v>1000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{CC99290D-602C-4D8C-923C-C3CC4F28295E}</c15:txfldGUID>
                      <c15:f>CPA!$Z$4</c15:f>
                      <c15:dlblFieldTableCache>
                        <c:ptCount val="1"/>
                        <c:pt idx="0">
                          <c:v>1000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CPA!$Z$5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{5BB49026-312A-49DA-8047-12AFFEA777C7}</c15:txfldGUID>
                      <c15:f>CPA!$Z$5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CPA!$S$4:$S$5</c:f>
              <c:numCache>
                <c:formatCode>#,##0</c:formatCode>
                <c:ptCount val="2"/>
                <c:pt idx="0">
                  <c:v>1000</c:v>
                </c:pt>
                <c:pt idx="1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844704"/>
        <c:axId val="545845096"/>
      </c:barChart>
      <c:catAx>
        <c:axId val="54584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5096"/>
        <c:crosses val="autoZero"/>
        <c:auto val="1"/>
        <c:lblAlgn val="ctr"/>
        <c:lblOffset val="100"/>
        <c:tickLblSkip val="1"/>
        <c:noMultiLvlLbl val="0"/>
      </c:catAx>
      <c:valAx>
        <c:axId val="545845096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CPA!$Z$16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{2BF660DE-DA9C-48EB-AD4E-FC72E954C6BD}</c15:txfldGUID>
                      <c15:f>CPA!$Z$16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CPA!$Z$17</c:f>
                  <c:strCache>
                    <c:ptCount val="1"/>
                    <c:pt idx="0">
                      <c:v>4000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{6948660F-1214-4715-94DD-AB88489717C5}</c15:txfldGUID>
                      <c15:f>CPA!$Z$17</c15:f>
                      <c15:dlblFieldTableCache>
                        <c:ptCount val="1"/>
                        <c:pt idx="0">
                          <c:v>4000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CPA!$S$16:$S$17</c:f>
              <c:numCache>
                <c:formatCode>#,##0</c:formatCode>
                <c:ptCount val="2"/>
                <c:pt idx="0">
                  <c:v>3000</c:v>
                </c:pt>
                <c:pt idx="1">
                  <c:v>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845880"/>
        <c:axId val="545846272"/>
      </c:barChart>
      <c:catAx>
        <c:axId val="545845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6272"/>
        <c:crosses val="autoZero"/>
        <c:auto val="1"/>
        <c:lblAlgn val="ctr"/>
        <c:lblOffset val="100"/>
        <c:tickLblSkip val="1"/>
        <c:noMultiLvlLbl val="0"/>
      </c:catAx>
      <c:valAx>
        <c:axId val="545846272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CPA!$Z$28</c:f>
                  <c:strCache>
                    <c:ptCount val="1"/>
                    <c:pt idx="0">
                      <c:v>3000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{6810819F-3676-4CAF-896A-7AFC3AE72D56}</c15:txfldGUID>
                      <c15:f>CPA!$Z$28</c15:f>
                      <c15:dlblFieldTableCache>
                        <c:ptCount val="1"/>
                        <c:pt idx="0">
                          <c:v>3000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CPA!$Z$29</c:f>
                  <c:strCache>
                    <c:ptCount val="1"/>
                    <c:pt idx="0">
                      <c:v>7000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{7D59200E-27C9-43CD-9EE1-4E2E5574B2EA}</c15:txfldGUID>
                      <c15:f>CPA!$Z$29</c15:f>
                      <c15:dlblFieldTableCache>
                        <c:ptCount val="1"/>
                        <c:pt idx="0">
                          <c:v>7000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CPA!$R$28:$R$29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CPA!$S$28:$S$29</c:f>
              <c:numCache>
                <c:formatCode>#,##0</c:formatCode>
                <c:ptCount val="2"/>
                <c:pt idx="0">
                  <c:v>3000</c:v>
                </c:pt>
                <c:pt idx="1">
                  <c:v>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847056"/>
        <c:axId val="545847448"/>
      </c:barChart>
      <c:catAx>
        <c:axId val="54584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7448"/>
        <c:crosses val="autoZero"/>
        <c:auto val="1"/>
        <c:lblAlgn val="ctr"/>
        <c:lblOffset val="100"/>
        <c:tickLblSkip val="1"/>
        <c:noMultiLvlLbl val="0"/>
      </c:catAx>
      <c:valAx>
        <c:axId val="545847448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CR!$T$3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CR!$R$3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CR!$T$5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CR!$S$3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CR!$W$5</c:f>
                  <c:strCache>
                    <c:ptCount val="1"/>
                    <c:pt idx="0">
                      <c:v>+300%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FBA-444C-AEAC-98F6DF590E4E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{2DACF6D8-B233-4114-8939-DC7E3F0746A6}</c15:txfldGUID>
                      <c15:f>CR!$W$5</c15:f>
                      <c15:dlblFieldTableCache>
                        <c:ptCount val="1"/>
                        <c:pt idx="0">
                          <c:v>+300%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CR!$R$3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CR!$S$5</c:f>
              <c:numCache>
                <c:formatCode>0.0%</c:formatCode>
                <c:ptCount val="1"/>
                <c:pt idx="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5848232"/>
        <c:axId val="545848624"/>
      </c:barChart>
      <c:catAx>
        <c:axId val="54584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8624"/>
        <c:crosses val="autoZero"/>
        <c:auto val="1"/>
        <c:lblAlgn val="ctr"/>
        <c:lblOffset val="100"/>
        <c:noMultiLvlLbl val="0"/>
      </c:catAx>
      <c:valAx>
        <c:axId val="54584862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584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CR!$T$15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CR!$R$15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CR!$T$17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CR!$S$15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CR!$W$17</c:f>
                  <c:strCache>
                    <c:ptCount val="1"/>
                    <c:pt idx="0">
                      <c:v>-71%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92B-6B48-BA75-D05AC3D77986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{C796862C-53B4-49DE-A7FF-140B76EA8231}</c15:txfldGUID>
                      <c15:f>CR!$W$17</c15:f>
                      <c15:dlblFieldTableCache>
                        <c:ptCount val="1"/>
                        <c:pt idx="0">
                          <c:v>-71%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CR!$R$15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CR!$S$17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218384"/>
        <c:axId val="546218776"/>
      </c:barChart>
      <c:catAx>
        <c:axId val="54621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18776"/>
        <c:crosses val="autoZero"/>
        <c:auto val="1"/>
        <c:lblAlgn val="ctr"/>
        <c:lblOffset val="100"/>
        <c:noMultiLvlLbl val="0"/>
      </c:catAx>
      <c:valAx>
        <c:axId val="546218776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1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812856465230999"/>
          <c:y val="5.0950905568152301E-2"/>
          <c:w val="0.81066661607058199"/>
          <c:h val="0.89809818886369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CR!$T$27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382-3248-9B82-4ED4E007A19C}"/>
              </c:ext>
            </c:extLst>
          </c:dPt>
          <c:cat>
            <c:strRef>
              <c:f>CR!$R$27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CR!$T$29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82-3248-9B82-4ED4E007A19C}"/>
            </c:ext>
          </c:extLst>
        </c:ser>
        <c:ser>
          <c:idx val="1"/>
          <c:order val="1"/>
          <c:tx>
            <c:strRef>
              <c:f>CR!$S$27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CR!$W$29</c:f>
                  <c:strCache>
                    <c:ptCount val="1"/>
                    <c:pt idx="0">
                      <c:v>+125%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10-864F-BA4D-1013526F0F4A}"/>
                </c:ext>
                <c:ext xmlns:c15="http://schemas.microsoft.com/office/drawing/2012/chart" uri="{CE6537A1-D6FC-4f65-9D91-7224C49458BB}">
                  <c15:dlblFieldTable>
                    <c15:dlblFTEntry>
                      <c15:txfldGUID>{20556A6F-1F12-4443-9BE4-B9530CE95503}</c15:txfldGUID>
                      <c15:f>CR!$W$29</c15:f>
                      <c15:dlblFieldTableCache>
                        <c:ptCount val="1"/>
                        <c:pt idx="0">
                          <c:v>+125%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none" lIns="38100" tIns="19050" rIns="38100" bIns="19050" anchor="ctr">
                <a:spAutoFit/>
              </a:bodyPr>
              <a:lstStyle/>
              <a:p>
                <a:pPr>
                  <a:defRPr sz="2400">
                    <a:latin typeface="+mn-lt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CR!$R$27</c:f>
              <c:strCache>
                <c:ptCount val="1"/>
                <c:pt idx="0">
                  <c:v>CR</c:v>
                </c:pt>
              </c:strCache>
            </c:strRef>
          </c:cat>
          <c:val>
            <c:numRef>
              <c:f>CR!$S$29</c:f>
              <c:numCache>
                <c:formatCode>0.0%</c:formatCode>
                <c:ptCount val="1"/>
                <c:pt idx="0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82-3248-9B82-4ED4E007A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219560"/>
        <c:axId val="546219952"/>
      </c:barChart>
      <c:catAx>
        <c:axId val="54621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19952"/>
        <c:crosses val="autoZero"/>
        <c:auto val="1"/>
        <c:lblAlgn val="ctr"/>
        <c:lblOffset val="100"/>
        <c:noMultiLvlLbl val="0"/>
      </c:catAx>
      <c:valAx>
        <c:axId val="546219952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19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CR!$D$3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[0]!CR_Comp</c:f>
              <c:numCache>
                <c:formatCode>0.0%</c:formatCode>
                <c:ptCount val="15"/>
                <c:pt idx="0">
                  <c:v>0.06</c:v>
                </c:pt>
                <c:pt idx="1">
                  <c:v>0.03</c:v>
                </c:pt>
                <c:pt idx="2">
                  <c:v>0.08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0.02</c:v>
                </c:pt>
                <c:pt idx="11">
                  <c:v>0.09</c:v>
                </c:pt>
                <c:pt idx="12">
                  <c:v>0.04</c:v>
                </c:pt>
                <c:pt idx="13">
                  <c:v>0.01</c:v>
                </c:pt>
                <c:pt idx="14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CR!$C$3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[0]!CR_Client</c:f>
              <c:numCache>
                <c:formatCode>0.0%</c:formatCode>
                <c:ptCount val="15"/>
                <c:pt idx="0">
                  <c:v>0.01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0.08</c:v>
                </c:pt>
                <c:pt idx="5">
                  <c:v>0.08</c:v>
                </c:pt>
                <c:pt idx="6">
                  <c:v>0.06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0.08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220736"/>
        <c:axId val="546221128"/>
      </c:barChart>
      <c:catAx>
        <c:axId val="54622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6221128"/>
        <c:crosses val="autoZero"/>
        <c:auto val="1"/>
        <c:lblAlgn val="ctr"/>
        <c:lblOffset val="100"/>
        <c:noMultiLvlLbl val="0"/>
      </c:catAx>
      <c:valAx>
        <c:axId val="546221128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22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Клики!$U$8</c:f>
              <c:strCache>
                <c:ptCount val="1"/>
                <c:pt idx="0">
                  <c:v>Конкуренты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Клики!$R$9:$R$10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Клики!$U$9:$U$10</c:f>
              <c:numCache>
                <c:formatCode>#,##0</c:formatCode>
                <c:ptCount val="2"/>
                <c:pt idx="0">
                  <c:v>700000</c:v>
                </c:pt>
                <c:pt idx="1">
                  <c:v>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CR!$H$3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[0]!CR_Comp_Search</c:f>
              <c:numCache>
                <c:formatCode>0.0%</c:formatCode>
                <c:ptCount val="15"/>
                <c:pt idx="0">
                  <c:v>0.06</c:v>
                </c:pt>
                <c:pt idx="1">
                  <c:v>0.03</c:v>
                </c:pt>
                <c:pt idx="2">
                  <c:v>0.02</c:v>
                </c:pt>
                <c:pt idx="3">
                  <c:v>0.04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7.0000000000000007E-2</c:v>
                </c:pt>
                <c:pt idx="8">
                  <c:v>0.01</c:v>
                </c:pt>
                <c:pt idx="9">
                  <c:v>0.09</c:v>
                </c:pt>
                <c:pt idx="10">
                  <c:v>7.0000000000000007E-2</c:v>
                </c:pt>
                <c:pt idx="11">
                  <c:v>0.06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CR!$G$3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[0]!CR_Client_Search</c:f>
              <c:numCache>
                <c:formatCode>0.0%</c:formatCode>
                <c:ptCount val="15"/>
                <c:pt idx="0">
                  <c:v>0.05</c:v>
                </c:pt>
                <c:pt idx="1">
                  <c:v>0.02</c:v>
                </c:pt>
                <c:pt idx="2">
                  <c:v>0.06</c:v>
                </c:pt>
                <c:pt idx="3">
                  <c:v>0.06</c:v>
                </c:pt>
                <c:pt idx="4">
                  <c:v>0.02</c:v>
                </c:pt>
                <c:pt idx="5">
                  <c:v>0.08</c:v>
                </c:pt>
                <c:pt idx="6">
                  <c:v>0.06</c:v>
                </c:pt>
                <c:pt idx="7">
                  <c:v>0.05</c:v>
                </c:pt>
                <c:pt idx="8">
                  <c:v>0.09</c:v>
                </c:pt>
                <c:pt idx="9">
                  <c:v>0.04</c:v>
                </c:pt>
                <c:pt idx="10">
                  <c:v>0.01</c:v>
                </c:pt>
                <c:pt idx="11">
                  <c:v>0.04</c:v>
                </c:pt>
                <c:pt idx="12">
                  <c:v>0.02</c:v>
                </c:pt>
                <c:pt idx="13">
                  <c:v>0.09</c:v>
                </c:pt>
                <c:pt idx="14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221912"/>
        <c:axId val="546222304"/>
      </c:barChart>
      <c:catAx>
        <c:axId val="54622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6222304"/>
        <c:crosses val="autoZero"/>
        <c:auto val="1"/>
        <c:lblAlgn val="ctr"/>
        <c:lblOffset val="100"/>
        <c:noMultiLvlLbl val="0"/>
      </c:catAx>
      <c:valAx>
        <c:axId val="5462223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22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096711443745104E-2"/>
          <c:y val="7.0585002378058398E-2"/>
          <c:w val="0.90532384945885402"/>
          <c:h val="0.70859679452820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CR!$L$3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[0]!CR_Comp_Networks</c:f>
              <c:numCache>
                <c:formatCode>0.0%</c:formatCode>
                <c:ptCount val="15"/>
                <c:pt idx="0">
                  <c:v>0.05</c:v>
                </c:pt>
                <c:pt idx="1">
                  <c:v>0.04</c:v>
                </c:pt>
                <c:pt idx="2">
                  <c:v>0.05</c:v>
                </c:pt>
                <c:pt idx="3">
                  <c:v>0.05</c:v>
                </c:pt>
                <c:pt idx="4">
                  <c:v>0.08</c:v>
                </c:pt>
                <c:pt idx="5">
                  <c:v>0.03</c:v>
                </c:pt>
                <c:pt idx="6">
                  <c:v>0.09</c:v>
                </c:pt>
                <c:pt idx="7">
                  <c:v>0.02</c:v>
                </c:pt>
                <c:pt idx="8">
                  <c:v>0.09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0.05</c:v>
                </c:pt>
                <c:pt idx="12">
                  <c:v>0.03</c:v>
                </c:pt>
                <c:pt idx="13">
                  <c:v>0.02</c:v>
                </c:pt>
                <c:pt idx="14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F3-4284-8381-482ECDB9625C}"/>
            </c:ext>
          </c:extLst>
        </c:ser>
        <c:ser>
          <c:idx val="1"/>
          <c:order val="1"/>
          <c:tx>
            <c:strRef>
              <c:f>CR!$K$3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cat>
            <c:strRef>
              <c:f>[0]!CR_Periods</c:f>
              <c:strCache>
                <c:ptCount val="15"/>
                <c:pt idx="0">
                  <c:v>2017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  <c:pt idx="12">
                  <c:v>2018</c:v>
                </c:pt>
                <c:pt idx="13">
                  <c:v>Фев</c:v>
                </c:pt>
                <c:pt idx="14">
                  <c:v>Мар</c:v>
                </c:pt>
              </c:strCache>
            </c:strRef>
          </c:cat>
          <c:val>
            <c:numRef>
              <c:f>[0]!CR_Client_Networks</c:f>
              <c:numCache>
                <c:formatCode>0.0%</c:formatCode>
                <c:ptCount val="15"/>
                <c:pt idx="0">
                  <c:v>7.0000000000000007E-2</c:v>
                </c:pt>
                <c:pt idx="1">
                  <c:v>0.05</c:v>
                </c:pt>
                <c:pt idx="2">
                  <c:v>0.08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0.05</c:v>
                </c:pt>
                <c:pt idx="7">
                  <c:v>0.05</c:v>
                </c:pt>
                <c:pt idx="8">
                  <c:v>0.08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0.08</c:v>
                </c:pt>
                <c:pt idx="12">
                  <c:v>0.05</c:v>
                </c:pt>
                <c:pt idx="13">
                  <c:v>0.01</c:v>
                </c:pt>
                <c:pt idx="14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F3-4284-8381-482ECDB96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546223088"/>
        <c:axId val="546223480"/>
      </c:barChart>
      <c:catAx>
        <c:axId val="5462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ru-RU"/>
          </a:p>
        </c:txPr>
        <c:crossAx val="546223480"/>
        <c:crosses val="autoZero"/>
        <c:auto val="1"/>
        <c:lblAlgn val="ctr"/>
        <c:lblOffset val="100"/>
        <c:noMultiLvlLbl val="0"/>
      </c:catAx>
      <c:valAx>
        <c:axId val="546223480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rgbClr val="FFFFFF">
                  <a:lumMod val="85000"/>
                </a:srgb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54622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CR!$Z$10</c:f>
                  <c:strCache>
                    <c:ptCount val="1"/>
                    <c:pt idx="0">
                      <c:v>0,08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{80DD29DC-193F-435C-AFFD-FA0ADB6A700E}</c15:txfldGUID>
                      <c15:f>CR!$Z$10</c15:f>
                      <c15:dlblFieldTableCache>
                        <c:ptCount val="1"/>
                        <c:pt idx="0">
                          <c:v>0,08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CR!$S$10</c:f>
              <c:numCache>
                <c:formatCode>0.0%</c:formatCode>
                <c:ptCount val="1"/>
                <c:pt idx="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CR!$Z$9</c:f>
                  <c:strCache>
                    <c:ptCount val="1"/>
                    <c:pt idx="0">
                      <c:v>0,03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{D837D0E6-1FA2-4926-9E52-A55F10A6CD8B}</c15:txfldGUID>
                      <c15:f>CR!$Z$9</c15:f>
                      <c15:dlblFieldTableCache>
                        <c:ptCount val="1"/>
                        <c:pt idx="0">
                          <c:v>0,03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CR!$S$8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CR!$S$9</c:f>
              <c:numCache>
                <c:formatCode>0.0%</c:formatCode>
                <c:ptCount val="1"/>
                <c:pt idx="0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224264"/>
        <c:axId val="546224656"/>
      </c:barChart>
      <c:catAx>
        <c:axId val="546224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24656"/>
        <c:crosses val="autoZero"/>
        <c:auto val="1"/>
        <c:lblAlgn val="ctr"/>
        <c:lblOffset val="100"/>
        <c:noMultiLvlLbl val="0"/>
      </c:catAx>
      <c:valAx>
        <c:axId val="546224656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2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CR!$R$10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CR!$AA$10</c:f>
                  <c:strCache>
                    <c:ptCount val="1"/>
                    <c:pt idx="0">
                      <c:v>0,02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{75B609C4-7741-407F-8653-C3C5FA345861}</c15:txfldGUID>
                      <c15:f>CR!$AA$10</c15:f>
                      <c15:dlblFieldTableCache>
                        <c:ptCount val="1"/>
                        <c:pt idx="0">
                          <c:v>0,02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CR!$T$10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CR!$R$9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CR!$AA$9</c:f>
                  <c:strCache>
                    <c:ptCount val="1"/>
                    <c:pt idx="0">
                      <c:v>0,07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{FDA35F3D-4764-4949-B523-D4F5E1A65198}</c15:txfldGUID>
                      <c15:f>CR!$AA$9</c15:f>
                      <c15:dlblFieldTableCache>
                        <c:ptCount val="1"/>
                        <c:pt idx="0">
                          <c:v>0,07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CR!$T$8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CR!$T$9</c:f>
              <c:numCache>
                <c:formatCode>0.0%</c:formatCode>
                <c:ptCount val="1"/>
                <c:pt idx="0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225440"/>
        <c:axId val="546955368"/>
      </c:barChart>
      <c:catAx>
        <c:axId val="546225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5368"/>
        <c:crosses val="autoZero"/>
        <c:auto val="1"/>
        <c:lblAlgn val="ctr"/>
        <c:lblOffset val="100"/>
        <c:noMultiLvlLbl val="0"/>
      </c:catAx>
      <c:valAx>
        <c:axId val="546955368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22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CR!$Z$22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{5A785AB3-D934-4980-A5E1-996C8F40A2D1}</c15:txfldGUID>
                      <c15:f>CR!$Z$22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CR!$S$22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CR!$Z$21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{813994B7-C810-4D84-93B7-BE39D6E22815}</c15:txfldGUID>
                      <c15:f>CR!$Z$21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CR!$S$20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CR!$S$21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956152"/>
        <c:axId val="546956544"/>
      </c:barChart>
      <c:catAx>
        <c:axId val="546956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6544"/>
        <c:crosses val="autoZero"/>
        <c:auto val="1"/>
        <c:lblAlgn val="ctr"/>
        <c:lblOffset val="100"/>
        <c:noMultiLvlLbl val="0"/>
      </c:catAx>
      <c:valAx>
        <c:axId val="546956544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6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CR!$R$22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CR!$AA$22</c:f>
                  <c:strCache>
                    <c:ptCount val="1"/>
                    <c:pt idx="0">
                      <c:v>0,08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{5F998689-056D-40EB-957E-6FFFD9E4B355}</c15:txfldGUID>
                      <c15:f>CR!$AA$22</c15:f>
                      <c15:dlblFieldTableCache>
                        <c:ptCount val="1"/>
                        <c:pt idx="0">
                          <c:v>0,08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CR!$T$22</c:f>
              <c:numCache>
                <c:formatCode>0.0%</c:formatCode>
                <c:ptCount val="1"/>
                <c:pt idx="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CR!$R$21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CR!$AA$21</c:f>
                  <c:strCache>
                    <c:ptCount val="1"/>
                    <c:pt idx="0">
                      <c:v>0,09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{560825A0-06BE-4999-A4A0-E0FD8A575C6D}</c15:txfldGUID>
                      <c15:f>CR!$AA$21</c15:f>
                      <c15:dlblFieldTableCache>
                        <c:ptCount val="1"/>
                        <c:pt idx="0">
                          <c:v>0,09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CR!$T$20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CR!$T$21</c:f>
              <c:numCache>
                <c:formatCode>0.0%</c:formatCode>
                <c:ptCount val="1"/>
                <c:pt idx="0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957328"/>
        <c:axId val="546957720"/>
      </c:barChart>
      <c:catAx>
        <c:axId val="546957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7720"/>
        <c:crosses val="autoZero"/>
        <c:auto val="1"/>
        <c:lblAlgn val="ctr"/>
        <c:lblOffset val="100"/>
        <c:noMultiLvlLbl val="0"/>
      </c:catAx>
      <c:valAx>
        <c:axId val="546957720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CR!$Z$34</c:f>
                  <c:strCache>
                    <c:ptCount val="1"/>
                    <c:pt idx="0">
                      <c:v>0,03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{1B3134DD-58EE-43C7-AD16-823DB443A4DF}</c15:txfldGUID>
                      <c15:f>CR!$Z$34</c15:f>
                      <c15:dlblFieldTableCache>
                        <c:ptCount val="1"/>
                        <c:pt idx="0">
                          <c:v>0,03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CR!$S$34</c:f>
              <c:numCache>
                <c:formatCode>0.0%</c:formatCode>
                <c:ptCount val="1"/>
                <c:pt idx="0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CR!$Z$33</c:f>
                  <c:strCache>
                    <c:ptCount val="1"/>
                    <c:pt idx="0">
                      <c:v>0,04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{B7352FC8-9160-47E5-8113-94E3FCBE6BBB}</c15:txfldGUID>
                      <c15:f>CR!$Z$33</c15:f>
                      <c15:dlblFieldTableCache>
                        <c:ptCount val="1"/>
                        <c:pt idx="0">
                          <c:v>0,04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CR!$S$32</c:f>
              <c:strCache>
                <c:ptCount val="1"/>
                <c:pt idx="0">
                  <c:v>CITILINK</c:v>
                </c:pt>
              </c:strCache>
            </c:strRef>
          </c:cat>
          <c:val>
            <c:numRef>
              <c:f>CR!$S$33</c:f>
              <c:numCache>
                <c:formatCode>0.0%</c:formatCode>
                <c:ptCount val="1"/>
                <c:pt idx="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958504"/>
        <c:axId val="546958896"/>
      </c:barChart>
      <c:catAx>
        <c:axId val="546958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8896"/>
        <c:crosses val="autoZero"/>
        <c:auto val="1"/>
        <c:lblAlgn val="ctr"/>
        <c:lblOffset val="100"/>
        <c:noMultiLvlLbl val="0"/>
      </c:catAx>
      <c:valAx>
        <c:axId val="546958896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8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10753238548452E-2"/>
          <c:y val="0.173609038000685"/>
          <c:w val="0.75390980324483703"/>
          <c:h val="0.788434371790483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CR!$R$34</c:f>
              <c:strCache>
                <c:ptCount val="1"/>
                <c:pt idx="0">
                  <c:v>Смартфоны</c:v>
                </c:pt>
              </c:strCache>
            </c:strRef>
          </c:tx>
          <c:spPr>
            <a:solidFill>
              <a:srgbClr val="FF3333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CR!$AA$34</c:f>
                  <c:strCache>
                    <c:ptCount val="1"/>
                    <c:pt idx="0">
                      <c:v>0,03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{5A066072-4FD6-4A4B-994D-A772122A6C62}</c15:txfldGUID>
                      <c15:f>CR!$AA$34</c15:f>
                      <c15:dlblFieldTableCache>
                        <c:ptCount val="1"/>
                        <c:pt idx="0">
                          <c:v>0,03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CR!$T$34</c:f>
              <c:numCache>
                <c:formatCode>0.0%</c:formatCode>
                <c:ptCount val="1"/>
                <c:pt idx="0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A-4E28-B884-53CB24CE41EA}"/>
            </c:ext>
          </c:extLst>
        </c:ser>
        <c:ser>
          <c:idx val="1"/>
          <c:order val="1"/>
          <c:tx>
            <c:strRef>
              <c:f>CR!$R$33</c:f>
              <c:strCache>
                <c:ptCount val="1"/>
                <c:pt idx="0">
                  <c:v>Десктопы</c:v>
                </c:pt>
              </c:strCache>
            </c:strRef>
          </c:tx>
          <c:spPr>
            <a:solidFill>
              <a:srgbClr val="FFCC00"/>
            </a:solidFill>
            <a:ln w="6350">
              <a:noFill/>
            </a:ln>
            <a:effectLst/>
          </c:spPr>
          <c:invertIfNegative val="0"/>
          <c:dLbls>
            <c:dLbl>
              <c:idx val="0"/>
              <c:tx>
                <c:strRef>
                  <c:f>CR!$AA$33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{CC35EE31-6042-4626-B5D6-B71DBDA00B06}</c15:txfldGUID>
                      <c15:f>CR!$AA$33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CR!$T$32</c:f>
              <c:strCache>
                <c:ptCount val="1"/>
                <c:pt idx="0">
                  <c:v>Среднее по группе конкурентов</c:v>
                </c:pt>
              </c:strCache>
            </c:strRef>
          </c:cat>
          <c:val>
            <c:numRef>
              <c:f>CR!$T$33</c:f>
              <c:numCache>
                <c:formatCode>0.0%</c:formatCode>
                <c:ptCount val="1"/>
                <c:pt idx="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6A-4E28-B884-53CB24CE4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5"/>
        <c:axId val="546959680"/>
        <c:axId val="546960072"/>
      </c:barChart>
      <c:catAx>
        <c:axId val="54695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60072"/>
        <c:crosses val="autoZero"/>
        <c:auto val="1"/>
        <c:lblAlgn val="ctr"/>
        <c:lblOffset val="100"/>
        <c:noMultiLvlLbl val="0"/>
      </c:catAx>
      <c:valAx>
        <c:axId val="546960072"/>
        <c:scaling>
          <c:orientation val="minMax"/>
          <c:min val="0"/>
        </c:scaling>
        <c:delete val="0"/>
        <c:axPos val="b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5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CR!$Z$4</c:f>
                  <c:strCache>
                    <c:ptCount val="1"/>
                    <c:pt idx="0">
                      <c:v>0,08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{9AF23EC9-EAA9-45D9-A506-DB82AB1A64B5}</c15:txfldGUID>
                      <c15:f>CR!$Z$4</c15:f>
                      <c15:dlblFieldTableCache>
                        <c:ptCount val="1"/>
                        <c:pt idx="0">
                          <c:v>0,08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CR!$Z$5</c:f>
                  <c:strCache>
                    <c:ptCount val="1"/>
                    <c:pt idx="0">
                      <c:v>0,08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{AF5A04D4-3DA6-4EEF-9455-E99974A2E844}</c15:txfldGUID>
                      <c15:f>CR!$Z$5</c15:f>
                      <c15:dlblFieldTableCache>
                        <c:ptCount val="1"/>
                        <c:pt idx="0">
                          <c:v>0,08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CR!$R$4:$R$5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CR!$S$4:$S$5</c:f>
              <c:numCache>
                <c:formatCode>0.0%</c:formatCode>
                <c:ptCount val="2"/>
                <c:pt idx="0">
                  <c:v>0.08</c:v>
                </c:pt>
                <c:pt idx="1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960856"/>
        <c:axId val="546961248"/>
      </c:barChart>
      <c:catAx>
        <c:axId val="54696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61248"/>
        <c:crosses val="autoZero"/>
        <c:auto val="1"/>
        <c:lblAlgn val="ctr"/>
        <c:lblOffset val="100"/>
        <c:tickLblSkip val="1"/>
        <c:noMultiLvlLbl val="0"/>
      </c:catAx>
      <c:valAx>
        <c:axId val="546961248"/>
        <c:scaling>
          <c:orientation val="minMax"/>
          <c:min val="0"/>
        </c:scaling>
        <c:delete val="0"/>
        <c:axPos val="l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60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CR!$Z$16</c:f>
                  <c:strCache>
                    <c:ptCount val="1"/>
                    <c:pt idx="0">
                      <c:v>0,03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{B2F6868E-0270-46CB-B76D-0C7A54366921}</c15:txfldGUID>
                      <c15:f>CR!$Z$16</c15:f>
                      <c15:dlblFieldTableCache>
                        <c:ptCount val="1"/>
                        <c:pt idx="0">
                          <c:v>0,03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CR!$Z$17</c:f>
                  <c:strCache>
                    <c:ptCount val="1"/>
                    <c:pt idx="0">
                      <c:v>0,02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{D745A567-0818-4F8D-B7DF-9C9841A4F616}</c15:txfldGUID>
                      <c15:f>CR!$Z$17</c15:f>
                      <c15:dlblFieldTableCache>
                        <c:ptCount val="1"/>
                        <c:pt idx="0">
                          <c:v>0,02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CR!$R$16:$R$17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CR!$S$16:$S$17</c:f>
              <c:numCache>
                <c:formatCode>0.0%</c:formatCode>
                <c:ptCount val="2"/>
                <c:pt idx="0">
                  <c:v>0.03</c:v>
                </c:pt>
                <c:pt idx="1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962032"/>
        <c:axId val="546962424"/>
      </c:barChart>
      <c:catAx>
        <c:axId val="546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62424"/>
        <c:crosses val="autoZero"/>
        <c:auto val="1"/>
        <c:lblAlgn val="ctr"/>
        <c:lblOffset val="100"/>
        <c:tickLblSkip val="1"/>
        <c:noMultiLvlLbl val="0"/>
      </c:catAx>
      <c:valAx>
        <c:axId val="546962424"/>
        <c:scaling>
          <c:orientation val="minMax"/>
          <c:min val="0"/>
        </c:scaling>
        <c:delete val="0"/>
        <c:axPos val="l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696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Клики!$S$20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Клики!$R$21:$R$22</c:f>
              <c:strCache>
                <c:ptCount val="2"/>
                <c:pt idx="0">
                  <c:v>Десктопы</c:v>
                </c:pt>
                <c:pt idx="1">
                  <c:v>Смартфоны</c:v>
                </c:pt>
              </c:strCache>
            </c:strRef>
          </c:cat>
          <c:val>
            <c:numRef>
              <c:f>Клики!$S$21:$S$22</c:f>
              <c:numCache>
                <c:formatCode>#,##0</c:formatCode>
                <c:ptCount val="2"/>
                <c:pt idx="0">
                  <c:v>800000</c:v>
                </c:pt>
                <c:pt idx="1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204819277108398E-2"/>
          <c:y val="0.12533767664853199"/>
          <c:w val="0.95759036144578302"/>
          <c:h val="0.664707251616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2D4-6D4B-819B-645480B20454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2D4-6D4B-819B-645480B20454}"/>
              </c:ext>
            </c:extLst>
          </c:dPt>
          <c:dLbls>
            <c:dLbl>
              <c:idx val="0"/>
              <c:tx>
                <c:strRef>
                  <c:f>CR!$Z$28</c:f>
                  <c:strCache>
                    <c:ptCount val="1"/>
                    <c:pt idx="0">
                      <c:v>0,05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{02DDC17C-3E5C-4556-8E2C-B6B89DF7EEC7}</c15:txfldGUID>
                      <c15:f>CR!$Z$28</c15:f>
                      <c15:dlblFieldTableCache>
                        <c:ptCount val="1"/>
                        <c:pt idx="0">
                          <c:v>0,05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CR!$Z$29</c:f>
                  <c:strCache>
                    <c:ptCount val="1"/>
                    <c:pt idx="0">
                      <c:v>0,09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{16BC039A-CD1C-4765-BF7C-85C16B1A569B}</c15:txfldGUID>
                      <c15:f>CR!$Z$29</c15:f>
                      <c15:dlblFieldTableCache>
                        <c:ptCount val="1"/>
                        <c:pt idx="0">
                          <c:v>0,09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CR!$R$28:$R$29</c:f>
              <c:strCache>
                <c:ptCount val="2"/>
                <c:pt idx="0">
                  <c:v>2017-01-01 - 2018-03-01</c:v>
                </c:pt>
                <c:pt idx="1">
                  <c:v>2017-01-01 - 2018-03-01</c:v>
                </c:pt>
              </c:strCache>
            </c:strRef>
          </c:cat>
          <c:val>
            <c:numRef>
              <c:f>CR!$S$28:$S$29</c:f>
              <c:numCache>
                <c:formatCode>0.0%</c:formatCode>
                <c:ptCount val="2"/>
                <c:pt idx="0">
                  <c:v>0.05</c:v>
                </c:pt>
                <c:pt idx="1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D4-6D4B-819B-645480B2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7598416"/>
        <c:axId val="547598808"/>
      </c:barChart>
      <c:catAx>
        <c:axId val="54759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598808"/>
        <c:crosses val="autoZero"/>
        <c:auto val="1"/>
        <c:lblAlgn val="ctr"/>
        <c:lblOffset val="100"/>
        <c:tickLblSkip val="1"/>
        <c:noMultiLvlLbl val="0"/>
      </c:catAx>
      <c:valAx>
        <c:axId val="547598808"/>
        <c:scaling>
          <c:orientation val="minMax"/>
          <c:min val="0"/>
        </c:scaling>
        <c:delete val="0"/>
        <c:axPos val="l"/>
        <c:numFmt formatCode="0.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59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'Клики (типы)'!$N$9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(типы)'!$L$9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'Клики (типы)'!$M$9</c:f>
              <c:numCache>
                <c:formatCode>#,##0</c:formatCode>
                <c:ptCount val="1"/>
                <c:pt idx="0">
                  <c:v>900000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599592"/>
        <c:axId val="547599984"/>
      </c:barChart>
      <c:catAx>
        <c:axId val="547599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599984"/>
        <c:crosses val="autoZero"/>
        <c:auto val="1"/>
        <c:lblAlgn val="ctr"/>
        <c:lblOffset val="100"/>
        <c:noMultiLvlLbl val="0"/>
      </c:catAx>
      <c:valAx>
        <c:axId val="54759998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59959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'Клики (типы)'!$N$10</c:f>
              <c:numCache>
                <c:formatCode>#,##0</c:formatCode>
                <c:ptCount val="1"/>
                <c:pt idx="0">
                  <c:v>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(типы)'!$L$10</c:f>
              <c:strCache>
                <c:ptCount val="1"/>
                <c:pt idx="0">
                  <c:v>Баннер на поиске</c:v>
                </c:pt>
              </c:strCache>
            </c:strRef>
          </c:cat>
          <c:val>
            <c:numRef>
              <c:f>'Клики (типы)'!$M$10</c:f>
              <c:numCache>
                <c:formatCode>#,##0</c:formatCode>
                <c:ptCount val="1"/>
                <c:pt idx="0">
                  <c:v>600000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600768"/>
        <c:axId val="547601160"/>
      </c:barChart>
      <c:catAx>
        <c:axId val="5476007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1160"/>
        <c:crosses val="autoZero"/>
        <c:auto val="1"/>
        <c:lblAlgn val="ctr"/>
        <c:lblOffset val="100"/>
        <c:noMultiLvlLbl val="0"/>
      </c:catAx>
      <c:valAx>
        <c:axId val="547601160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07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'Клики (типы)'!$D$12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(типы)'!$B$12</c:f>
              <c:strCache>
                <c:ptCount val="1"/>
                <c:pt idx="0">
                  <c:v>Фразы</c:v>
                </c:pt>
              </c:strCache>
            </c:strRef>
          </c:cat>
          <c:val>
            <c:numRef>
              <c:f>'Клики (типы)'!$C$12</c:f>
              <c:numCache>
                <c:formatCode>#,##0</c:formatCode>
                <c:ptCount val="1"/>
                <c:pt idx="0">
                  <c:v>100000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601944"/>
        <c:axId val="547602336"/>
      </c:barChart>
      <c:catAx>
        <c:axId val="547601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2336"/>
        <c:crosses val="autoZero"/>
        <c:auto val="1"/>
        <c:lblAlgn val="ctr"/>
        <c:lblOffset val="100"/>
        <c:noMultiLvlLbl val="0"/>
      </c:catAx>
      <c:valAx>
        <c:axId val="547602336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194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(типы)'!$D$8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'Клики (типы)'!$D$13</c:f>
              <c:numCache>
                <c:formatCode>#,##0</c:formatCode>
                <c:ptCount val="1"/>
                <c:pt idx="0">
                  <c:v>200000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(типы)'!$C$8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(типы)'!$B$13</c:f>
              <c:strCache>
                <c:ptCount val="1"/>
                <c:pt idx="0">
                  <c:v>Ретаргетинг и подбор аудитории</c:v>
                </c:pt>
              </c:strCache>
            </c:strRef>
          </c:cat>
          <c:val>
            <c:numRef>
              <c:f>'Клики (типы)'!$C$13</c:f>
              <c:numCache>
                <c:formatCode>#,##0</c:formatCode>
                <c:ptCount val="1"/>
                <c:pt idx="0">
                  <c:v>600000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602728"/>
        <c:axId val="547603512"/>
      </c:barChart>
      <c:catAx>
        <c:axId val="5476027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3512"/>
        <c:crosses val="autoZero"/>
        <c:auto val="1"/>
        <c:lblAlgn val="ctr"/>
        <c:lblOffset val="100"/>
        <c:noMultiLvlLbl val="0"/>
      </c:catAx>
      <c:valAx>
        <c:axId val="547603512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27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'Клики (типы)'!$N$11</c:f>
              <c:numCache>
                <c:formatCode>#,##0</c:formatCode>
                <c:ptCount val="1"/>
                <c:pt idx="0">
                  <c:v>800000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(типы)'!$L$11</c:f>
              <c:strCache>
                <c:ptCount val="1"/>
                <c:pt idx="0">
                  <c:v>Текстово-графические</c:v>
                </c:pt>
              </c:strCache>
            </c:strRef>
          </c:cat>
          <c:val>
            <c:numRef>
              <c:f>'Клики (типы)'!$M$11</c:f>
              <c:numCache>
                <c:formatCode>#,##0</c:formatCode>
                <c:ptCount val="1"/>
                <c:pt idx="0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604296"/>
        <c:axId val="547604688"/>
      </c:barChart>
      <c:catAx>
        <c:axId val="547604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4688"/>
        <c:crosses val="autoZero"/>
        <c:auto val="1"/>
        <c:lblAlgn val="ctr"/>
        <c:lblOffset val="100"/>
        <c:noMultiLvlLbl val="0"/>
      </c:catAx>
      <c:valAx>
        <c:axId val="54760468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42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'Клики (типы)'!$N$12</c:f>
              <c:numCache>
                <c:formatCode>#,##0</c:formatCode>
                <c:ptCount val="1"/>
                <c:pt idx="0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(типы)'!$L$12</c:f>
              <c:strCache>
                <c:ptCount val="1"/>
                <c:pt idx="0">
                  <c:v>Графические</c:v>
                </c:pt>
              </c:strCache>
            </c:strRef>
          </c:cat>
          <c:val>
            <c:numRef>
              <c:f>'Клики (типы)'!$M$12</c:f>
              <c:numCache>
                <c:formatCode>#,##0</c:formatCode>
                <c:ptCount val="1"/>
                <c:pt idx="0">
                  <c:v>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7605472"/>
        <c:axId val="547605864"/>
      </c:barChart>
      <c:catAx>
        <c:axId val="5476054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5864"/>
        <c:crosses val="autoZero"/>
        <c:auto val="1"/>
        <c:lblAlgn val="ctr"/>
        <c:lblOffset val="100"/>
        <c:noMultiLvlLbl val="0"/>
      </c:catAx>
      <c:valAx>
        <c:axId val="54760586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760547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'Клики (типы)'!$N$13</c:f>
              <c:numCache>
                <c:formatCode>#,##0</c:formatCode>
                <c:ptCount val="1"/>
                <c:pt idx="0">
                  <c:v>100000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(типы)'!$L$13</c:f>
              <c:strCache>
                <c:ptCount val="1"/>
                <c:pt idx="0">
                  <c:v>Смарт-баннеры</c:v>
                </c:pt>
              </c:strCache>
            </c:strRef>
          </c:cat>
          <c:val>
            <c:numRef>
              <c:f>'Клики (типы)'!$M$13</c:f>
              <c:numCache>
                <c:formatCode>#,##0</c:formatCode>
                <c:ptCount val="1"/>
                <c:pt idx="0">
                  <c:v>800000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63776"/>
        <c:axId val="548164168"/>
      </c:barChart>
      <c:catAx>
        <c:axId val="548163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4168"/>
        <c:crosses val="autoZero"/>
        <c:auto val="1"/>
        <c:lblAlgn val="ctr"/>
        <c:lblOffset val="100"/>
        <c:noMultiLvlLbl val="0"/>
      </c:catAx>
      <c:valAx>
        <c:axId val="548164168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377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88309953239798E-2"/>
          <c:y val="4.8484856898523998E-2"/>
          <c:w val="0.89311957247828999"/>
          <c:h val="0.9030302862029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'Клики (типы)'!$N$8</c:f>
              <c:strCache>
                <c:ptCount val="1"/>
                <c:pt idx="0">
                  <c:v>Среднее по группе конкурентов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64-7542-B13A-0EE1CACC0F1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64-7542-B13A-0EE1CACC0F1C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'Клики (типы)'!$N$14</c:f>
              <c:numCache>
                <c:formatCode>#,##0</c:formatCode>
                <c:ptCount val="1"/>
                <c:pt idx="0">
                  <c:v>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64-7542-B13A-0EE1CACC0F1C}"/>
            </c:ext>
          </c:extLst>
        </c:ser>
        <c:ser>
          <c:idx val="1"/>
          <c:order val="1"/>
          <c:tx>
            <c:strRef>
              <c:f>'Клики (типы)'!$M$8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tx2"/>
            </a:solidFill>
            <a:ln w="63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'Клики (типы)'!$L$14</c:f>
              <c:strCache>
                <c:ptCount val="1"/>
                <c:pt idx="0">
                  <c:v>Видеообъявления и видеодополнения </c:v>
                </c:pt>
              </c:strCache>
            </c:strRef>
          </c:cat>
          <c:val>
            <c:numRef>
              <c:f>'Клики (типы)'!$M$14</c:f>
              <c:numCache>
                <c:formatCode>#,##0</c:formatCode>
                <c:ptCount val="1"/>
                <c:pt idx="0">
                  <c:v>600000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A64-7542-B13A-0EE1CACC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5"/>
        <c:axId val="548164952"/>
        <c:axId val="548165344"/>
      </c:barChart>
      <c:catAx>
        <c:axId val="5481649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5344"/>
        <c:crosses val="autoZero"/>
        <c:auto val="1"/>
        <c:lblAlgn val="ctr"/>
        <c:lblOffset val="100"/>
        <c:noMultiLvlLbl val="0"/>
      </c:catAx>
      <c:valAx>
        <c:axId val="548165344"/>
        <c:scaling>
          <c:orientation val="minMax"/>
          <c:min val="0"/>
        </c:scaling>
        <c:delete val="0"/>
        <c:axPos val="b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16495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'Клики (типы)'!$C$2</c:f>
              <c:strCache>
                <c:ptCount val="1"/>
                <c:pt idx="0">
                  <c:v>CITILINK</c:v>
                </c:pt>
              </c:strCache>
            </c:strRef>
          </c:tx>
          <c:spPr>
            <a:solidFill>
              <a:schemeClr val="bg2"/>
            </a:solidFill>
            <a:ln w="6350">
              <a:noFill/>
            </a:ln>
          </c:spPr>
          <c:dPt>
            <c:idx val="0"/>
            <c:bubble3D val="0"/>
            <c:spPr>
              <a:solidFill>
                <a:schemeClr val="bg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C4-4A19-A303-834CAF4EB6F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63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C4-4A19-A303-834CAF4EB6F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C4-4A19-A303-834CAF4EB6F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9174223178920498E-3"/>
                  <c:y val="-0.1739130434782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C4-4A19-A303-834CAF4EB6F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'Клики (типы)'!$B$3:$B$4</c:f>
              <c:strCache>
                <c:ptCount val="2"/>
                <c:pt idx="0">
                  <c:v>Поиск</c:v>
                </c:pt>
                <c:pt idx="1">
                  <c:v>Сети</c:v>
                </c:pt>
              </c:strCache>
            </c:strRef>
          </c:cat>
          <c:val>
            <c:numRef>
              <c:f>'Клики (типы)'!$C$3:$C$4</c:f>
              <c:numCache>
                <c:formatCode>#,##0</c:formatCode>
                <c:ptCount val="2"/>
                <c:pt idx="0">
                  <c:v>300000</c:v>
                </c:pt>
                <c:pt idx="1">
                  <c:v>700000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19-A303-834CAF4EB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8.xml"/><Relationship Id="rId3" Type="http://schemas.openxmlformats.org/officeDocument/2006/relationships/chart" Target="../charts/chart123.xml"/><Relationship Id="rId7" Type="http://schemas.openxmlformats.org/officeDocument/2006/relationships/chart" Target="../charts/chart127.xml"/><Relationship Id="rId2" Type="http://schemas.openxmlformats.org/officeDocument/2006/relationships/chart" Target="../charts/chart122.xml"/><Relationship Id="rId1" Type="http://schemas.openxmlformats.org/officeDocument/2006/relationships/chart" Target="../charts/chart121.xml"/><Relationship Id="rId6" Type="http://schemas.openxmlformats.org/officeDocument/2006/relationships/chart" Target="../charts/chart126.xml"/><Relationship Id="rId5" Type="http://schemas.openxmlformats.org/officeDocument/2006/relationships/chart" Target="../charts/chart125.xml"/><Relationship Id="rId10" Type="http://schemas.openxmlformats.org/officeDocument/2006/relationships/chart" Target="../charts/chart130.xml"/><Relationship Id="rId4" Type="http://schemas.openxmlformats.org/officeDocument/2006/relationships/chart" Target="../charts/chart124.xml"/><Relationship Id="rId9" Type="http://schemas.openxmlformats.org/officeDocument/2006/relationships/chart" Target="../charts/chart129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8.xml"/><Relationship Id="rId3" Type="http://schemas.openxmlformats.org/officeDocument/2006/relationships/chart" Target="../charts/chart133.xml"/><Relationship Id="rId7" Type="http://schemas.openxmlformats.org/officeDocument/2006/relationships/chart" Target="../charts/chart137.xml"/><Relationship Id="rId2" Type="http://schemas.openxmlformats.org/officeDocument/2006/relationships/chart" Target="../charts/chart132.xml"/><Relationship Id="rId1" Type="http://schemas.openxmlformats.org/officeDocument/2006/relationships/chart" Target="../charts/chart131.xml"/><Relationship Id="rId6" Type="http://schemas.openxmlformats.org/officeDocument/2006/relationships/chart" Target="../charts/chart136.xml"/><Relationship Id="rId5" Type="http://schemas.openxmlformats.org/officeDocument/2006/relationships/chart" Target="../charts/chart135.xml"/><Relationship Id="rId10" Type="http://schemas.openxmlformats.org/officeDocument/2006/relationships/chart" Target="../charts/chart140.xml"/><Relationship Id="rId4" Type="http://schemas.openxmlformats.org/officeDocument/2006/relationships/chart" Target="../charts/chart134.xml"/><Relationship Id="rId9" Type="http://schemas.openxmlformats.org/officeDocument/2006/relationships/chart" Target="../charts/chart13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8.xml"/><Relationship Id="rId3" Type="http://schemas.openxmlformats.org/officeDocument/2006/relationships/chart" Target="../charts/chart143.xml"/><Relationship Id="rId7" Type="http://schemas.openxmlformats.org/officeDocument/2006/relationships/chart" Target="../charts/chart147.xml"/><Relationship Id="rId2" Type="http://schemas.openxmlformats.org/officeDocument/2006/relationships/chart" Target="../charts/chart142.xml"/><Relationship Id="rId1" Type="http://schemas.openxmlformats.org/officeDocument/2006/relationships/chart" Target="../charts/chart141.xml"/><Relationship Id="rId6" Type="http://schemas.openxmlformats.org/officeDocument/2006/relationships/chart" Target="../charts/chart146.xml"/><Relationship Id="rId5" Type="http://schemas.openxmlformats.org/officeDocument/2006/relationships/chart" Target="../charts/chart145.xml"/><Relationship Id="rId4" Type="http://schemas.openxmlformats.org/officeDocument/2006/relationships/chart" Target="../charts/chart144.xml"/><Relationship Id="rId9" Type="http://schemas.openxmlformats.org/officeDocument/2006/relationships/chart" Target="../charts/chart14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5.xml"/><Relationship Id="rId2" Type="http://schemas.openxmlformats.org/officeDocument/2006/relationships/chart" Target="../charts/chart154.xml"/><Relationship Id="rId1" Type="http://schemas.openxmlformats.org/officeDocument/2006/relationships/chart" Target="../charts/chart15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13" Type="http://schemas.openxmlformats.org/officeDocument/2006/relationships/chart" Target="../charts/chart28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12" Type="http://schemas.openxmlformats.org/officeDocument/2006/relationships/chart" Target="../charts/chart27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5" Type="http://schemas.openxmlformats.org/officeDocument/2006/relationships/chart" Target="../charts/chart3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Relationship Id="rId14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13" Type="http://schemas.openxmlformats.org/officeDocument/2006/relationships/chart" Target="../charts/chart58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12" Type="http://schemas.openxmlformats.org/officeDocument/2006/relationships/chart" Target="../charts/chart57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11" Type="http://schemas.openxmlformats.org/officeDocument/2006/relationships/chart" Target="../charts/chart56.xml"/><Relationship Id="rId5" Type="http://schemas.openxmlformats.org/officeDocument/2006/relationships/chart" Target="../charts/chart50.xml"/><Relationship Id="rId15" Type="http://schemas.openxmlformats.org/officeDocument/2006/relationships/chart" Target="../charts/chart60.xml"/><Relationship Id="rId10" Type="http://schemas.openxmlformats.org/officeDocument/2006/relationships/chart" Target="../charts/chart55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Relationship Id="rId14" Type="http://schemas.openxmlformats.org/officeDocument/2006/relationships/chart" Target="../charts/chart5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8.xml"/><Relationship Id="rId13" Type="http://schemas.openxmlformats.org/officeDocument/2006/relationships/chart" Target="../charts/chart73.xml"/><Relationship Id="rId3" Type="http://schemas.openxmlformats.org/officeDocument/2006/relationships/chart" Target="../charts/chart63.xml"/><Relationship Id="rId7" Type="http://schemas.openxmlformats.org/officeDocument/2006/relationships/chart" Target="../charts/chart67.xml"/><Relationship Id="rId12" Type="http://schemas.openxmlformats.org/officeDocument/2006/relationships/chart" Target="../charts/chart72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11" Type="http://schemas.openxmlformats.org/officeDocument/2006/relationships/chart" Target="../charts/chart71.xml"/><Relationship Id="rId5" Type="http://schemas.openxmlformats.org/officeDocument/2006/relationships/chart" Target="../charts/chart65.xml"/><Relationship Id="rId15" Type="http://schemas.openxmlformats.org/officeDocument/2006/relationships/chart" Target="../charts/chart75.xml"/><Relationship Id="rId10" Type="http://schemas.openxmlformats.org/officeDocument/2006/relationships/chart" Target="../charts/chart70.xml"/><Relationship Id="rId4" Type="http://schemas.openxmlformats.org/officeDocument/2006/relationships/chart" Target="../charts/chart64.xml"/><Relationship Id="rId9" Type="http://schemas.openxmlformats.org/officeDocument/2006/relationships/chart" Target="../charts/chart69.xml"/><Relationship Id="rId14" Type="http://schemas.openxmlformats.org/officeDocument/2006/relationships/chart" Target="../charts/chart7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3.xml"/><Relationship Id="rId13" Type="http://schemas.openxmlformats.org/officeDocument/2006/relationships/chart" Target="../charts/chart88.xml"/><Relationship Id="rId3" Type="http://schemas.openxmlformats.org/officeDocument/2006/relationships/chart" Target="../charts/chart78.xml"/><Relationship Id="rId7" Type="http://schemas.openxmlformats.org/officeDocument/2006/relationships/chart" Target="../charts/chart82.xml"/><Relationship Id="rId12" Type="http://schemas.openxmlformats.org/officeDocument/2006/relationships/chart" Target="../charts/chart87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6" Type="http://schemas.openxmlformats.org/officeDocument/2006/relationships/chart" Target="../charts/chart81.xml"/><Relationship Id="rId11" Type="http://schemas.openxmlformats.org/officeDocument/2006/relationships/chart" Target="../charts/chart86.xml"/><Relationship Id="rId5" Type="http://schemas.openxmlformats.org/officeDocument/2006/relationships/chart" Target="../charts/chart80.xml"/><Relationship Id="rId15" Type="http://schemas.openxmlformats.org/officeDocument/2006/relationships/chart" Target="../charts/chart90.xml"/><Relationship Id="rId10" Type="http://schemas.openxmlformats.org/officeDocument/2006/relationships/chart" Target="../charts/chart85.xml"/><Relationship Id="rId4" Type="http://schemas.openxmlformats.org/officeDocument/2006/relationships/chart" Target="../charts/chart79.xml"/><Relationship Id="rId9" Type="http://schemas.openxmlformats.org/officeDocument/2006/relationships/chart" Target="../charts/chart84.xml"/><Relationship Id="rId14" Type="http://schemas.openxmlformats.org/officeDocument/2006/relationships/chart" Target="../charts/chart89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8.xml"/><Relationship Id="rId3" Type="http://schemas.openxmlformats.org/officeDocument/2006/relationships/chart" Target="../charts/chart93.xml"/><Relationship Id="rId7" Type="http://schemas.openxmlformats.org/officeDocument/2006/relationships/chart" Target="../charts/chart97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chart" Target="../charts/chart96.xml"/><Relationship Id="rId5" Type="http://schemas.openxmlformats.org/officeDocument/2006/relationships/chart" Target="../charts/chart95.xml"/><Relationship Id="rId10" Type="http://schemas.openxmlformats.org/officeDocument/2006/relationships/chart" Target="../charts/chart100.xml"/><Relationship Id="rId4" Type="http://schemas.openxmlformats.org/officeDocument/2006/relationships/chart" Target="../charts/chart94.xml"/><Relationship Id="rId9" Type="http://schemas.openxmlformats.org/officeDocument/2006/relationships/chart" Target="../charts/chart99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8.xml"/><Relationship Id="rId3" Type="http://schemas.openxmlformats.org/officeDocument/2006/relationships/chart" Target="../charts/chart103.xml"/><Relationship Id="rId7" Type="http://schemas.openxmlformats.org/officeDocument/2006/relationships/chart" Target="../charts/chart107.xml"/><Relationship Id="rId2" Type="http://schemas.openxmlformats.org/officeDocument/2006/relationships/chart" Target="../charts/chart102.xml"/><Relationship Id="rId1" Type="http://schemas.openxmlformats.org/officeDocument/2006/relationships/chart" Target="../charts/chart101.xml"/><Relationship Id="rId6" Type="http://schemas.openxmlformats.org/officeDocument/2006/relationships/chart" Target="../charts/chart106.xml"/><Relationship Id="rId5" Type="http://schemas.openxmlformats.org/officeDocument/2006/relationships/chart" Target="../charts/chart105.xml"/><Relationship Id="rId10" Type="http://schemas.openxmlformats.org/officeDocument/2006/relationships/chart" Target="../charts/chart110.xml"/><Relationship Id="rId4" Type="http://schemas.openxmlformats.org/officeDocument/2006/relationships/chart" Target="../charts/chart104.xml"/><Relationship Id="rId9" Type="http://schemas.openxmlformats.org/officeDocument/2006/relationships/chart" Target="../charts/chart109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8.xml"/><Relationship Id="rId3" Type="http://schemas.openxmlformats.org/officeDocument/2006/relationships/chart" Target="../charts/chart113.xml"/><Relationship Id="rId7" Type="http://schemas.openxmlformats.org/officeDocument/2006/relationships/chart" Target="../charts/chart117.xml"/><Relationship Id="rId2" Type="http://schemas.openxmlformats.org/officeDocument/2006/relationships/chart" Target="../charts/chart112.xml"/><Relationship Id="rId1" Type="http://schemas.openxmlformats.org/officeDocument/2006/relationships/chart" Target="../charts/chart111.xml"/><Relationship Id="rId6" Type="http://schemas.openxmlformats.org/officeDocument/2006/relationships/chart" Target="../charts/chart116.xml"/><Relationship Id="rId5" Type="http://schemas.openxmlformats.org/officeDocument/2006/relationships/chart" Target="../charts/chart115.xml"/><Relationship Id="rId10" Type="http://schemas.openxmlformats.org/officeDocument/2006/relationships/chart" Target="../charts/chart120.xml"/><Relationship Id="rId4" Type="http://schemas.openxmlformats.org/officeDocument/2006/relationships/chart" Target="../charts/chart114.xml"/><Relationship Id="rId9" Type="http://schemas.openxmlformats.org/officeDocument/2006/relationships/chart" Target="../charts/chart1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3</xdr:row>
      <xdr:rowOff>0</xdr:rowOff>
    </xdr:from>
    <xdr:to>
      <xdr:col>30</xdr:col>
      <xdr:colOff>496800</xdr:colOff>
      <xdr:row>13</xdr:row>
      <xdr:rowOff>43500</xdr:rowOff>
    </xdr:to>
    <xdr:graphicFrame macro="">
      <xdr:nvGraphicFramePr>
        <xdr:cNvPr id="4" name="ClientvsComp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9525</xdr:rowOff>
    </xdr:from>
    <xdr:to>
      <xdr:col>30</xdr:col>
      <xdr:colOff>496800</xdr:colOff>
      <xdr:row>26</xdr:row>
      <xdr:rowOff>53025</xdr:rowOff>
    </xdr:to>
    <xdr:graphicFrame macro="">
      <xdr:nvGraphicFramePr>
        <xdr:cNvPr id="24" name="ClientvsComp(S)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9525</xdr:colOff>
      <xdr:row>28</xdr:row>
      <xdr:rowOff>47625</xdr:rowOff>
    </xdr:from>
    <xdr:to>
      <xdr:col>30</xdr:col>
      <xdr:colOff>506325</xdr:colOff>
      <xdr:row>38</xdr:row>
      <xdr:rowOff>91125</xdr:rowOff>
    </xdr:to>
    <xdr:graphicFrame macro="">
      <xdr:nvGraphicFramePr>
        <xdr:cNvPr id="25" name="ClientvsComp(N)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676132</xdr:colOff>
      <xdr:row>2</xdr:row>
      <xdr:rowOff>238125</xdr:rowOff>
    </xdr:from>
    <xdr:to>
      <xdr:col>40</xdr:col>
      <xdr:colOff>658132</xdr:colOff>
      <xdr:row>13</xdr:row>
      <xdr:rowOff>33975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0</xdr:colOff>
      <xdr:row>16</xdr:row>
      <xdr:rowOff>38100</xdr:rowOff>
    </xdr:from>
    <xdr:to>
      <xdr:col>40</xdr:col>
      <xdr:colOff>667800</xdr:colOff>
      <xdr:row>26</xdr:row>
      <xdr:rowOff>81600</xdr:rowOff>
    </xdr:to>
    <xdr:graphicFrame macro="">
      <xdr:nvGraphicFramePr>
        <xdr:cNvPr id="26" name="Dynamics(S)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28</xdr:row>
      <xdr:rowOff>38100</xdr:rowOff>
    </xdr:from>
    <xdr:to>
      <xdr:col>40</xdr:col>
      <xdr:colOff>667800</xdr:colOff>
      <xdr:row>38</xdr:row>
      <xdr:rowOff>81600</xdr:rowOff>
    </xdr:to>
    <xdr:graphicFrame macro="">
      <xdr:nvGraphicFramePr>
        <xdr:cNvPr id="27" name="Dynamics(N)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30691</xdr:colOff>
      <xdr:row>3</xdr:row>
      <xdr:rowOff>21165</xdr:rowOff>
    </xdr:from>
    <xdr:to>
      <xdr:col>45</xdr:col>
      <xdr:colOff>486941</xdr:colOff>
      <xdr:row>13</xdr:row>
      <xdr:rowOff>106998</xdr:rowOff>
    </xdr:to>
    <xdr:graphicFrame macro="">
      <xdr:nvGraphicFramePr>
        <xdr:cNvPr id="37" name="ClientMobileShare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53</xdr:col>
      <xdr:colOff>22225</xdr:colOff>
      <xdr:row>3</xdr:row>
      <xdr:rowOff>26457</xdr:rowOff>
    </xdr:from>
    <xdr:to>
      <xdr:col>56</xdr:col>
      <xdr:colOff>478475</xdr:colOff>
      <xdr:row>13</xdr:row>
      <xdr:rowOff>112290</xdr:rowOff>
    </xdr:to>
    <xdr:graphicFrame macro="">
      <xdr:nvGraphicFramePr>
        <xdr:cNvPr id="38" name="CompMobileShare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42</xdr:col>
      <xdr:colOff>0</xdr:colOff>
      <xdr:row>16</xdr:row>
      <xdr:rowOff>0</xdr:rowOff>
    </xdr:from>
    <xdr:to>
      <xdr:col>45</xdr:col>
      <xdr:colOff>456250</xdr:colOff>
      <xdr:row>26</xdr:row>
      <xdr:rowOff>85833</xdr:rowOff>
    </xdr:to>
    <xdr:graphicFrame macro="">
      <xdr:nvGraphicFramePr>
        <xdr:cNvPr id="39" name="ClientMobileShare(S)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674159</xdr:colOff>
      <xdr:row>16</xdr:row>
      <xdr:rowOff>5292</xdr:rowOff>
    </xdr:from>
    <xdr:to>
      <xdr:col>56</xdr:col>
      <xdr:colOff>447784</xdr:colOff>
      <xdr:row>26</xdr:row>
      <xdr:rowOff>91125</xdr:rowOff>
    </xdr:to>
    <xdr:graphicFrame macro="">
      <xdr:nvGraphicFramePr>
        <xdr:cNvPr id="40" name="CompMobileShare(S)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29</xdr:row>
      <xdr:rowOff>0</xdr:rowOff>
    </xdr:from>
    <xdr:to>
      <xdr:col>45</xdr:col>
      <xdr:colOff>456250</xdr:colOff>
      <xdr:row>39</xdr:row>
      <xdr:rowOff>85833</xdr:rowOff>
    </xdr:to>
    <xdr:graphicFrame macro="">
      <xdr:nvGraphicFramePr>
        <xdr:cNvPr id="41" name="ClientMobileShare(N)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674159</xdr:colOff>
      <xdr:row>29</xdr:row>
      <xdr:rowOff>5292</xdr:rowOff>
    </xdr:from>
    <xdr:to>
      <xdr:col>56</xdr:col>
      <xdr:colOff>447784</xdr:colOff>
      <xdr:row>39</xdr:row>
      <xdr:rowOff>91125</xdr:rowOff>
    </xdr:to>
    <xdr:graphicFrame macro="">
      <xdr:nvGraphicFramePr>
        <xdr:cNvPr id="42" name="CompMobileShare(N)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27782</xdr:colOff>
      <xdr:row>3</xdr:row>
      <xdr:rowOff>94852</xdr:rowOff>
    </xdr:from>
    <xdr:to>
      <xdr:col>51</xdr:col>
      <xdr:colOff>214657</xdr:colOff>
      <xdr:row>13</xdr:row>
      <xdr:rowOff>74852</xdr:rowOff>
    </xdr:to>
    <xdr:graphicFrame macro="">
      <xdr:nvGraphicFramePr>
        <xdr:cNvPr id="3" name="YoY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0</xdr:colOff>
      <xdr:row>16</xdr:row>
      <xdr:rowOff>0</xdr:rowOff>
    </xdr:from>
    <xdr:to>
      <xdr:col>51</xdr:col>
      <xdr:colOff>186875</xdr:colOff>
      <xdr:row>25</xdr:row>
      <xdr:rowOff>234000</xdr:rowOff>
    </xdr:to>
    <xdr:graphicFrame macro="">
      <xdr:nvGraphicFramePr>
        <xdr:cNvPr id="16" name="YoY(S)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0</xdr:colOff>
      <xdr:row>29</xdr:row>
      <xdr:rowOff>0</xdr:rowOff>
    </xdr:from>
    <xdr:to>
      <xdr:col>51</xdr:col>
      <xdr:colOff>186875</xdr:colOff>
      <xdr:row>38</xdr:row>
      <xdr:rowOff>234000</xdr:rowOff>
    </xdr:to>
    <xdr:graphicFrame macro="">
      <xdr:nvGraphicFramePr>
        <xdr:cNvPr id="17" name="YoY(N)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680357</xdr:colOff>
      <xdr:row>19</xdr:row>
      <xdr:rowOff>76200</xdr:rowOff>
    </xdr:from>
    <xdr:to>
      <xdr:col>14</xdr:col>
      <xdr:colOff>396273</xdr:colOff>
      <xdr:row>25</xdr:row>
      <xdr:rowOff>55700</xdr:rowOff>
    </xdr:to>
    <xdr:graphicFrame macro="">
      <xdr:nvGraphicFramePr>
        <xdr:cNvPr id="2" name="Text(S)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680166</xdr:colOff>
      <xdr:row>27</xdr:row>
      <xdr:rowOff>22731</xdr:rowOff>
    </xdr:from>
    <xdr:to>
      <xdr:col>14</xdr:col>
      <xdr:colOff>396082</xdr:colOff>
      <xdr:row>33</xdr:row>
      <xdr:rowOff>2231</xdr:rowOff>
    </xdr:to>
    <xdr:graphicFrame macro="">
      <xdr:nvGraphicFramePr>
        <xdr:cNvPr id="3" name="Banner(S)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19</xdr:row>
      <xdr:rowOff>76200</xdr:rowOff>
    </xdr:from>
    <xdr:to>
      <xdr:col>9</xdr:col>
      <xdr:colOff>313875</xdr:colOff>
      <xdr:row>25</xdr:row>
      <xdr:rowOff>55700</xdr:rowOff>
    </xdr:to>
    <xdr:graphicFrame macro="">
      <xdr:nvGraphicFramePr>
        <xdr:cNvPr id="4" name="Phrase(N)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27</xdr:row>
      <xdr:rowOff>76200</xdr:rowOff>
    </xdr:from>
    <xdr:to>
      <xdr:col>9</xdr:col>
      <xdr:colOff>313875</xdr:colOff>
      <xdr:row>33</xdr:row>
      <xdr:rowOff>55700</xdr:rowOff>
    </xdr:to>
    <xdr:graphicFrame macro="">
      <xdr:nvGraphicFramePr>
        <xdr:cNvPr id="5" name="Ret(N)">
          <a:extLst>
            <a:ext uri="{FF2B5EF4-FFF2-40B4-BE49-F238E27FC236}">
              <a16:creationId xmlns:a16="http://schemas.microsoft.com/office/drawing/2014/main" xmlns="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19049</xdr:colOff>
      <xdr:row>19</xdr:row>
      <xdr:rowOff>19050</xdr:rowOff>
    </xdr:from>
    <xdr:to>
      <xdr:col>20</xdr:col>
      <xdr:colOff>274715</xdr:colOff>
      <xdr:row>24</xdr:row>
      <xdr:rowOff>241967</xdr:rowOff>
    </xdr:to>
    <xdr:graphicFrame macro="">
      <xdr:nvGraphicFramePr>
        <xdr:cNvPr id="6" name="Text(N)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19049</xdr:colOff>
      <xdr:row>27</xdr:row>
      <xdr:rowOff>19050</xdr:rowOff>
    </xdr:from>
    <xdr:to>
      <xdr:col>20</xdr:col>
      <xdr:colOff>274715</xdr:colOff>
      <xdr:row>32</xdr:row>
      <xdr:rowOff>241967</xdr:rowOff>
    </xdr:to>
    <xdr:graphicFrame macro="">
      <xdr:nvGraphicFramePr>
        <xdr:cNvPr id="7" name="Graph(N)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19049</xdr:colOff>
      <xdr:row>35</xdr:row>
      <xdr:rowOff>19050</xdr:rowOff>
    </xdr:from>
    <xdr:to>
      <xdr:col>20</xdr:col>
      <xdr:colOff>274715</xdr:colOff>
      <xdr:row>40</xdr:row>
      <xdr:rowOff>241966</xdr:rowOff>
    </xdr:to>
    <xdr:graphicFrame macro="">
      <xdr:nvGraphicFramePr>
        <xdr:cNvPr id="8" name="Smart(N)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656165</xdr:colOff>
      <xdr:row>43</xdr:row>
      <xdr:rowOff>0</xdr:rowOff>
    </xdr:from>
    <xdr:to>
      <xdr:col>20</xdr:col>
      <xdr:colOff>255665</xdr:colOff>
      <xdr:row>48</xdr:row>
      <xdr:rowOff>222917</xdr:rowOff>
    </xdr:to>
    <xdr:graphicFrame macro="">
      <xdr:nvGraphicFramePr>
        <xdr:cNvPr id="9" name="Video(N)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48296</xdr:colOff>
      <xdr:row>3</xdr:row>
      <xdr:rowOff>30318</xdr:rowOff>
    </xdr:from>
    <xdr:to>
      <xdr:col>24</xdr:col>
      <xdr:colOff>526046</xdr:colOff>
      <xdr:row>8</xdr:row>
      <xdr:rowOff>220162</xdr:rowOff>
    </xdr:to>
    <xdr:graphicFrame macro="">
      <xdr:nvGraphicFramePr>
        <xdr:cNvPr id="10" name="ClientNetworksShare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3</xdr:row>
      <xdr:rowOff>0</xdr:rowOff>
    </xdr:from>
    <xdr:to>
      <xdr:col>29</xdr:col>
      <xdr:colOff>477750</xdr:colOff>
      <xdr:row>8</xdr:row>
      <xdr:rowOff>189844</xdr:rowOff>
    </xdr:to>
    <xdr:graphicFrame macro="">
      <xdr:nvGraphicFramePr>
        <xdr:cNvPr id="11" name="CompNetworksShare">
          <a:extLst>
            <a:ext uri="{FF2B5EF4-FFF2-40B4-BE49-F238E27FC236}">
              <a16:creationId xmlns:a16="http://schemas.microsoft.com/office/drawing/2014/main" xmlns="" id="{00000000-0008-0000-0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680357</xdr:colOff>
      <xdr:row>19</xdr:row>
      <xdr:rowOff>76200</xdr:rowOff>
    </xdr:from>
    <xdr:to>
      <xdr:col>14</xdr:col>
      <xdr:colOff>396273</xdr:colOff>
      <xdr:row>25</xdr:row>
      <xdr:rowOff>55700</xdr:rowOff>
    </xdr:to>
    <xdr:graphicFrame macro="">
      <xdr:nvGraphicFramePr>
        <xdr:cNvPr id="2" name="Text(S)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680166</xdr:colOff>
      <xdr:row>27</xdr:row>
      <xdr:rowOff>22731</xdr:rowOff>
    </xdr:from>
    <xdr:to>
      <xdr:col>14</xdr:col>
      <xdr:colOff>396082</xdr:colOff>
      <xdr:row>33</xdr:row>
      <xdr:rowOff>2231</xdr:rowOff>
    </xdr:to>
    <xdr:graphicFrame macro="">
      <xdr:nvGraphicFramePr>
        <xdr:cNvPr id="3" name="Banner(S)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19</xdr:row>
      <xdr:rowOff>76200</xdr:rowOff>
    </xdr:from>
    <xdr:to>
      <xdr:col>9</xdr:col>
      <xdr:colOff>313875</xdr:colOff>
      <xdr:row>25</xdr:row>
      <xdr:rowOff>55700</xdr:rowOff>
    </xdr:to>
    <xdr:graphicFrame macro="">
      <xdr:nvGraphicFramePr>
        <xdr:cNvPr id="4" name="Phrase(N)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27</xdr:row>
      <xdr:rowOff>76200</xdr:rowOff>
    </xdr:from>
    <xdr:to>
      <xdr:col>9</xdr:col>
      <xdr:colOff>313875</xdr:colOff>
      <xdr:row>33</xdr:row>
      <xdr:rowOff>55700</xdr:rowOff>
    </xdr:to>
    <xdr:graphicFrame macro="">
      <xdr:nvGraphicFramePr>
        <xdr:cNvPr id="5" name="Ret(N)">
          <a:extLst>
            <a:ext uri="{FF2B5EF4-FFF2-40B4-BE49-F238E27FC236}">
              <a16:creationId xmlns:a16="http://schemas.microsoft.com/office/drawing/2014/main" xmlns="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19049</xdr:colOff>
      <xdr:row>19</xdr:row>
      <xdr:rowOff>19050</xdr:rowOff>
    </xdr:from>
    <xdr:to>
      <xdr:col>20</xdr:col>
      <xdr:colOff>274715</xdr:colOff>
      <xdr:row>24</xdr:row>
      <xdr:rowOff>241967</xdr:rowOff>
    </xdr:to>
    <xdr:graphicFrame macro="">
      <xdr:nvGraphicFramePr>
        <xdr:cNvPr id="6" name="Text(N)">
          <a:extLst>
            <a:ext uri="{FF2B5EF4-FFF2-40B4-BE49-F238E27FC236}">
              <a16:creationId xmlns:a16="http://schemas.microsoft.com/office/drawing/2014/main" xmlns="" id="{00000000-0008-0000-0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19049</xdr:colOff>
      <xdr:row>27</xdr:row>
      <xdr:rowOff>19050</xdr:rowOff>
    </xdr:from>
    <xdr:to>
      <xdr:col>20</xdr:col>
      <xdr:colOff>274715</xdr:colOff>
      <xdr:row>32</xdr:row>
      <xdr:rowOff>241967</xdr:rowOff>
    </xdr:to>
    <xdr:graphicFrame macro="">
      <xdr:nvGraphicFramePr>
        <xdr:cNvPr id="7" name="Graph(N)">
          <a:extLst>
            <a:ext uri="{FF2B5EF4-FFF2-40B4-BE49-F238E27FC236}">
              <a16:creationId xmlns:a16="http://schemas.microsoft.com/office/drawing/2014/main" xmlns="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19049</xdr:colOff>
      <xdr:row>35</xdr:row>
      <xdr:rowOff>19050</xdr:rowOff>
    </xdr:from>
    <xdr:to>
      <xdr:col>20</xdr:col>
      <xdr:colOff>274715</xdr:colOff>
      <xdr:row>40</xdr:row>
      <xdr:rowOff>241966</xdr:rowOff>
    </xdr:to>
    <xdr:graphicFrame macro="">
      <xdr:nvGraphicFramePr>
        <xdr:cNvPr id="8" name="Smart(N)">
          <a:extLst>
            <a:ext uri="{FF2B5EF4-FFF2-40B4-BE49-F238E27FC236}">
              <a16:creationId xmlns:a16="http://schemas.microsoft.com/office/drawing/2014/main" xmlns="" id="{00000000-0008-0000-0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656165</xdr:colOff>
      <xdr:row>43</xdr:row>
      <xdr:rowOff>0</xdr:rowOff>
    </xdr:from>
    <xdr:to>
      <xdr:col>20</xdr:col>
      <xdr:colOff>255665</xdr:colOff>
      <xdr:row>48</xdr:row>
      <xdr:rowOff>222917</xdr:rowOff>
    </xdr:to>
    <xdr:graphicFrame macro="">
      <xdr:nvGraphicFramePr>
        <xdr:cNvPr id="9" name="Video(N)">
          <a:extLst>
            <a:ext uri="{FF2B5EF4-FFF2-40B4-BE49-F238E27FC236}">
              <a16:creationId xmlns:a16="http://schemas.microsoft.com/office/drawing/2014/main" xmlns="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48296</xdr:colOff>
      <xdr:row>3</xdr:row>
      <xdr:rowOff>30318</xdr:rowOff>
    </xdr:from>
    <xdr:to>
      <xdr:col>24</xdr:col>
      <xdr:colOff>526046</xdr:colOff>
      <xdr:row>8</xdr:row>
      <xdr:rowOff>220162</xdr:rowOff>
    </xdr:to>
    <xdr:graphicFrame macro="">
      <xdr:nvGraphicFramePr>
        <xdr:cNvPr id="10" name="ClientNetworksShare">
          <a:extLst>
            <a:ext uri="{FF2B5EF4-FFF2-40B4-BE49-F238E27FC236}">
              <a16:creationId xmlns:a16="http://schemas.microsoft.com/office/drawing/2014/main" xmlns="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3</xdr:row>
      <xdr:rowOff>0</xdr:rowOff>
    </xdr:from>
    <xdr:to>
      <xdr:col>29</xdr:col>
      <xdr:colOff>477750</xdr:colOff>
      <xdr:row>8</xdr:row>
      <xdr:rowOff>189844</xdr:rowOff>
    </xdr:to>
    <xdr:graphicFrame macro="">
      <xdr:nvGraphicFramePr>
        <xdr:cNvPr id="11" name="CompNetworksShare">
          <a:extLst>
            <a:ext uri="{FF2B5EF4-FFF2-40B4-BE49-F238E27FC236}">
              <a16:creationId xmlns:a16="http://schemas.microsoft.com/office/drawing/2014/main" xmlns="" id="{00000000-0008-0000-0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45509</xdr:colOff>
      <xdr:row>4</xdr:row>
      <xdr:rowOff>31218</xdr:rowOff>
    </xdr:from>
    <xdr:to>
      <xdr:col>35</xdr:col>
      <xdr:colOff>141759</xdr:colOff>
      <xdr:row>13</xdr:row>
      <xdr:rowOff>468</xdr:rowOff>
    </xdr:to>
    <xdr:graphicFrame macro="">
      <xdr:nvGraphicFramePr>
        <xdr:cNvPr id="3" name="TargetShare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0</xdr:colOff>
      <xdr:row>16</xdr:row>
      <xdr:rowOff>208490</xdr:rowOff>
    </xdr:from>
    <xdr:to>
      <xdr:col>35</xdr:col>
      <xdr:colOff>96250</xdr:colOff>
      <xdr:row>25</xdr:row>
      <xdr:rowOff>177740</xdr:rowOff>
    </xdr:to>
    <xdr:graphicFrame macro="">
      <xdr:nvGraphicFramePr>
        <xdr:cNvPr id="7" name="TargetShare2(S)">
          <a:extLst>
            <a:ext uri="{FF2B5EF4-FFF2-40B4-BE49-F238E27FC236}">
              <a16:creationId xmlns:a16="http://schemas.microsoft.com/office/drawing/2014/main" xmlns="" id="{00000000-0008-0000-0D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29</xdr:row>
      <xdr:rowOff>208490</xdr:rowOff>
    </xdr:from>
    <xdr:to>
      <xdr:col>35</xdr:col>
      <xdr:colOff>96250</xdr:colOff>
      <xdr:row>38</xdr:row>
      <xdr:rowOff>177740</xdr:rowOff>
    </xdr:to>
    <xdr:graphicFrame macro="">
      <xdr:nvGraphicFramePr>
        <xdr:cNvPr id="9" name="TargetShare2(N)">
          <a:extLst>
            <a:ext uri="{FF2B5EF4-FFF2-40B4-BE49-F238E27FC236}">
              <a16:creationId xmlns:a16="http://schemas.microsoft.com/office/drawing/2014/main" xmlns="" id="{00000000-0008-0000-0D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85724</xdr:colOff>
      <xdr:row>3</xdr:row>
      <xdr:rowOff>66145</xdr:rowOff>
    </xdr:from>
    <xdr:to>
      <xdr:col>42</xdr:col>
      <xdr:colOff>670308</xdr:colOff>
      <xdr:row>13</xdr:row>
      <xdr:rowOff>151978</xdr:rowOff>
    </xdr:to>
    <xdr:graphicFrame macro="">
      <xdr:nvGraphicFramePr>
        <xdr:cNvPr id="2" name="Competitors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40215</xdr:colOff>
      <xdr:row>16</xdr:row>
      <xdr:rowOff>0</xdr:rowOff>
    </xdr:from>
    <xdr:to>
      <xdr:col>42</xdr:col>
      <xdr:colOff>624799</xdr:colOff>
      <xdr:row>26</xdr:row>
      <xdr:rowOff>85833</xdr:rowOff>
    </xdr:to>
    <xdr:graphicFrame macro="">
      <xdr:nvGraphicFramePr>
        <xdr:cNvPr id="6" name="Competitors(S)">
          <a:extLst>
            <a:ext uri="{FF2B5EF4-FFF2-40B4-BE49-F238E27FC236}">
              <a16:creationId xmlns:a16="http://schemas.microsoft.com/office/drawing/2014/main" xmlns="" id="{00000000-0008-0000-0D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40215</xdr:colOff>
      <xdr:row>29</xdr:row>
      <xdr:rowOff>0</xdr:rowOff>
    </xdr:from>
    <xdr:to>
      <xdr:col>42</xdr:col>
      <xdr:colOff>624799</xdr:colOff>
      <xdr:row>39</xdr:row>
      <xdr:rowOff>85834</xdr:rowOff>
    </xdr:to>
    <xdr:graphicFrame macro="">
      <xdr:nvGraphicFramePr>
        <xdr:cNvPr id="8" name="Competitors(N)">
          <a:extLst>
            <a:ext uri="{FF2B5EF4-FFF2-40B4-BE49-F238E27FC236}">
              <a16:creationId xmlns:a16="http://schemas.microsoft.com/office/drawing/2014/main" xmlns="" id="{00000000-0008-0000-0D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45509</xdr:colOff>
      <xdr:row>4</xdr:row>
      <xdr:rowOff>31218</xdr:rowOff>
    </xdr:from>
    <xdr:to>
      <xdr:col>47</xdr:col>
      <xdr:colOff>141759</xdr:colOff>
      <xdr:row>13</xdr:row>
      <xdr:rowOff>468</xdr:rowOff>
    </xdr:to>
    <xdr:graphicFrame macro="">
      <xdr:nvGraphicFramePr>
        <xdr:cNvPr id="10" name="TargetShare1">
          <a:extLst>
            <a:ext uri="{FF2B5EF4-FFF2-40B4-BE49-F238E27FC236}">
              <a16:creationId xmlns:a16="http://schemas.microsoft.com/office/drawing/2014/main" xmlns="" id="{00000000-0008-0000-0D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10584</xdr:colOff>
      <xdr:row>4</xdr:row>
      <xdr:rowOff>17990</xdr:rowOff>
    </xdr:from>
    <xdr:to>
      <xdr:col>51</xdr:col>
      <xdr:colOff>106834</xdr:colOff>
      <xdr:row>12</xdr:row>
      <xdr:rowOff>230657</xdr:rowOff>
    </xdr:to>
    <xdr:graphicFrame macro="">
      <xdr:nvGraphicFramePr>
        <xdr:cNvPr id="11" name="TargetShare1(S)">
          <a:extLst>
            <a:ext uri="{FF2B5EF4-FFF2-40B4-BE49-F238E27FC236}">
              <a16:creationId xmlns:a16="http://schemas.microsoft.com/office/drawing/2014/main" xmlns="" id="{00000000-0008-0000-0D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52</xdr:col>
      <xdr:colOff>42333</xdr:colOff>
      <xdr:row>4</xdr:row>
      <xdr:rowOff>7408</xdr:rowOff>
    </xdr:from>
    <xdr:to>
      <xdr:col>55</xdr:col>
      <xdr:colOff>138583</xdr:colOff>
      <xdr:row>12</xdr:row>
      <xdr:rowOff>220075</xdr:rowOff>
    </xdr:to>
    <xdr:graphicFrame macro="">
      <xdr:nvGraphicFramePr>
        <xdr:cNvPr id="12" name="TargetShare1(N)">
          <a:extLst>
            <a:ext uri="{FF2B5EF4-FFF2-40B4-BE49-F238E27FC236}">
              <a16:creationId xmlns:a16="http://schemas.microsoft.com/office/drawing/2014/main" xmlns="" id="{00000000-0008-0000-0D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47928</xdr:colOff>
      <xdr:row>18</xdr:row>
      <xdr:rowOff>33485</xdr:rowOff>
    </xdr:from>
    <xdr:to>
      <xdr:col>21</xdr:col>
      <xdr:colOff>389928</xdr:colOff>
      <xdr:row>35</xdr:row>
      <xdr:rowOff>123825</xdr:rowOff>
    </xdr:to>
    <xdr:graphicFrame macro="">
      <xdr:nvGraphicFramePr>
        <xdr:cNvPr id="2" name="Dynamics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47928</xdr:colOff>
      <xdr:row>18</xdr:row>
      <xdr:rowOff>33487</xdr:rowOff>
    </xdr:from>
    <xdr:to>
      <xdr:col>21</xdr:col>
      <xdr:colOff>389928</xdr:colOff>
      <xdr:row>35</xdr:row>
      <xdr:rowOff>143437</xdr:rowOff>
    </xdr:to>
    <xdr:graphicFrame macro="">
      <xdr:nvGraphicFramePr>
        <xdr:cNvPr id="2" name="Dynamics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47928</xdr:colOff>
      <xdr:row>18</xdr:row>
      <xdr:rowOff>33487</xdr:rowOff>
    </xdr:from>
    <xdr:to>
      <xdr:col>21</xdr:col>
      <xdr:colOff>310444</xdr:colOff>
      <xdr:row>34</xdr:row>
      <xdr:rowOff>28223</xdr:rowOff>
    </xdr:to>
    <xdr:graphicFrame macro="">
      <xdr:nvGraphicFramePr>
        <xdr:cNvPr id="2" name="Dynamics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2</xdr:row>
      <xdr:rowOff>71436</xdr:rowOff>
    </xdr:from>
    <xdr:to>
      <xdr:col>10</xdr:col>
      <xdr:colOff>304349</xdr:colOff>
      <xdr:row>16</xdr:row>
      <xdr:rowOff>204336</xdr:rowOff>
    </xdr:to>
    <xdr:graphicFrame macro="">
      <xdr:nvGraphicFramePr>
        <xdr:cNvPr id="2" name="Clicks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581025</xdr:colOff>
      <xdr:row>2</xdr:row>
      <xdr:rowOff>85725</xdr:rowOff>
    </xdr:from>
    <xdr:to>
      <xdr:col>16</xdr:col>
      <xdr:colOff>66225</xdr:colOff>
      <xdr:row>16</xdr:row>
      <xdr:rowOff>218625</xdr:rowOff>
    </xdr:to>
    <xdr:graphicFrame macro="">
      <xdr:nvGraphicFramePr>
        <xdr:cNvPr id="3" name="Target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28575</xdr:colOff>
      <xdr:row>2</xdr:row>
      <xdr:rowOff>19049</xdr:rowOff>
    </xdr:from>
    <xdr:to>
      <xdr:col>27</xdr:col>
      <xdr:colOff>370575</xdr:colOff>
      <xdr:row>17</xdr:row>
      <xdr:rowOff>164799</xdr:rowOff>
    </xdr:to>
    <xdr:graphicFrame macro="">
      <xdr:nvGraphicFramePr>
        <xdr:cNvPr id="4" name="Cost">
          <a:extLst>
            <a:ext uri="{FF2B5EF4-FFF2-40B4-BE49-F238E27FC236}">
              <a16:creationId xmlns:a16="http://schemas.microsoft.com/office/drawing/2014/main" xmlns="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3</xdr:row>
      <xdr:rowOff>0</xdr:rowOff>
    </xdr:from>
    <xdr:to>
      <xdr:col>30</xdr:col>
      <xdr:colOff>496800</xdr:colOff>
      <xdr:row>13</xdr:row>
      <xdr:rowOff>43500</xdr:rowOff>
    </xdr:to>
    <xdr:graphicFrame macro="">
      <xdr:nvGraphicFramePr>
        <xdr:cNvPr id="2" name="ClientvsComp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9525</xdr:rowOff>
    </xdr:from>
    <xdr:to>
      <xdr:col>30</xdr:col>
      <xdr:colOff>496800</xdr:colOff>
      <xdr:row>26</xdr:row>
      <xdr:rowOff>53025</xdr:rowOff>
    </xdr:to>
    <xdr:graphicFrame macro="">
      <xdr:nvGraphicFramePr>
        <xdr:cNvPr id="3" name="ClientvsComp(S)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9525</xdr:colOff>
      <xdr:row>28</xdr:row>
      <xdr:rowOff>47625</xdr:rowOff>
    </xdr:from>
    <xdr:to>
      <xdr:col>30</xdr:col>
      <xdr:colOff>506325</xdr:colOff>
      <xdr:row>38</xdr:row>
      <xdr:rowOff>91125</xdr:rowOff>
    </xdr:to>
    <xdr:graphicFrame macro="">
      <xdr:nvGraphicFramePr>
        <xdr:cNvPr id="4" name="ClientvsComp(N)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676132</xdr:colOff>
      <xdr:row>2</xdr:row>
      <xdr:rowOff>238125</xdr:rowOff>
    </xdr:from>
    <xdr:to>
      <xdr:col>40</xdr:col>
      <xdr:colOff>658132</xdr:colOff>
      <xdr:row>14</xdr:row>
      <xdr:rowOff>105833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0</xdr:colOff>
      <xdr:row>16</xdr:row>
      <xdr:rowOff>38100</xdr:rowOff>
    </xdr:from>
    <xdr:to>
      <xdr:col>40</xdr:col>
      <xdr:colOff>667800</xdr:colOff>
      <xdr:row>26</xdr:row>
      <xdr:rowOff>81600</xdr:rowOff>
    </xdr:to>
    <xdr:graphicFrame macro="">
      <xdr:nvGraphicFramePr>
        <xdr:cNvPr id="6" name="Dynamics(S)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28</xdr:row>
      <xdr:rowOff>38100</xdr:rowOff>
    </xdr:from>
    <xdr:to>
      <xdr:col>40</xdr:col>
      <xdr:colOff>667800</xdr:colOff>
      <xdr:row>38</xdr:row>
      <xdr:rowOff>81600</xdr:rowOff>
    </xdr:to>
    <xdr:graphicFrame macro="">
      <xdr:nvGraphicFramePr>
        <xdr:cNvPr id="7" name="Dynamics(N)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30691</xdr:colOff>
      <xdr:row>3</xdr:row>
      <xdr:rowOff>21165</xdr:rowOff>
    </xdr:from>
    <xdr:to>
      <xdr:col>45</xdr:col>
      <xdr:colOff>486941</xdr:colOff>
      <xdr:row>13</xdr:row>
      <xdr:rowOff>106998</xdr:rowOff>
    </xdr:to>
    <xdr:graphicFrame macro="">
      <xdr:nvGraphicFramePr>
        <xdr:cNvPr id="8" name="ClientMobileShare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53</xdr:col>
      <xdr:colOff>22225</xdr:colOff>
      <xdr:row>3</xdr:row>
      <xdr:rowOff>26457</xdr:rowOff>
    </xdr:from>
    <xdr:to>
      <xdr:col>56</xdr:col>
      <xdr:colOff>478475</xdr:colOff>
      <xdr:row>13</xdr:row>
      <xdr:rowOff>112290</xdr:rowOff>
    </xdr:to>
    <xdr:graphicFrame macro="">
      <xdr:nvGraphicFramePr>
        <xdr:cNvPr id="9" name="CompMobileShare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42</xdr:col>
      <xdr:colOff>0</xdr:colOff>
      <xdr:row>16</xdr:row>
      <xdr:rowOff>0</xdr:rowOff>
    </xdr:from>
    <xdr:to>
      <xdr:col>45</xdr:col>
      <xdr:colOff>456250</xdr:colOff>
      <xdr:row>26</xdr:row>
      <xdr:rowOff>85833</xdr:rowOff>
    </xdr:to>
    <xdr:graphicFrame macro="">
      <xdr:nvGraphicFramePr>
        <xdr:cNvPr id="10" name="ClientMobileShare(S)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674159</xdr:colOff>
      <xdr:row>16</xdr:row>
      <xdr:rowOff>5292</xdr:rowOff>
    </xdr:from>
    <xdr:to>
      <xdr:col>56</xdr:col>
      <xdr:colOff>447784</xdr:colOff>
      <xdr:row>26</xdr:row>
      <xdr:rowOff>91125</xdr:rowOff>
    </xdr:to>
    <xdr:graphicFrame macro="">
      <xdr:nvGraphicFramePr>
        <xdr:cNvPr id="11" name="CompMobileShare(S)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29</xdr:row>
      <xdr:rowOff>0</xdr:rowOff>
    </xdr:from>
    <xdr:to>
      <xdr:col>45</xdr:col>
      <xdr:colOff>456250</xdr:colOff>
      <xdr:row>39</xdr:row>
      <xdr:rowOff>85833</xdr:rowOff>
    </xdr:to>
    <xdr:graphicFrame macro="">
      <xdr:nvGraphicFramePr>
        <xdr:cNvPr id="12" name="ClientMobileShare(N)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674159</xdr:colOff>
      <xdr:row>29</xdr:row>
      <xdr:rowOff>5292</xdr:rowOff>
    </xdr:from>
    <xdr:to>
      <xdr:col>56</xdr:col>
      <xdr:colOff>447784</xdr:colOff>
      <xdr:row>39</xdr:row>
      <xdr:rowOff>91125</xdr:rowOff>
    </xdr:to>
    <xdr:graphicFrame macro="">
      <xdr:nvGraphicFramePr>
        <xdr:cNvPr id="13" name="CompMobileShare(N)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27782</xdr:colOff>
      <xdr:row>3</xdr:row>
      <xdr:rowOff>94852</xdr:rowOff>
    </xdr:from>
    <xdr:to>
      <xdr:col>51</xdr:col>
      <xdr:colOff>214657</xdr:colOff>
      <xdr:row>13</xdr:row>
      <xdr:rowOff>74852</xdr:rowOff>
    </xdr:to>
    <xdr:graphicFrame macro="">
      <xdr:nvGraphicFramePr>
        <xdr:cNvPr id="14" name="YoY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0</xdr:colOff>
      <xdr:row>16</xdr:row>
      <xdr:rowOff>0</xdr:rowOff>
    </xdr:from>
    <xdr:to>
      <xdr:col>51</xdr:col>
      <xdr:colOff>186875</xdr:colOff>
      <xdr:row>25</xdr:row>
      <xdr:rowOff>234000</xdr:rowOff>
    </xdr:to>
    <xdr:graphicFrame macro="">
      <xdr:nvGraphicFramePr>
        <xdr:cNvPr id="15" name="YoY(S)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0</xdr:colOff>
      <xdr:row>29</xdr:row>
      <xdr:rowOff>0</xdr:rowOff>
    </xdr:from>
    <xdr:to>
      <xdr:col>51</xdr:col>
      <xdr:colOff>186875</xdr:colOff>
      <xdr:row>38</xdr:row>
      <xdr:rowOff>234000</xdr:rowOff>
    </xdr:to>
    <xdr:graphicFrame macro="">
      <xdr:nvGraphicFramePr>
        <xdr:cNvPr id="16" name="YoY(N)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3</xdr:row>
      <xdr:rowOff>0</xdr:rowOff>
    </xdr:from>
    <xdr:to>
      <xdr:col>30</xdr:col>
      <xdr:colOff>496800</xdr:colOff>
      <xdr:row>13</xdr:row>
      <xdr:rowOff>43500</xdr:rowOff>
    </xdr:to>
    <xdr:graphicFrame macro="">
      <xdr:nvGraphicFramePr>
        <xdr:cNvPr id="2" name="ClientvsComp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9525</xdr:rowOff>
    </xdr:from>
    <xdr:to>
      <xdr:col>30</xdr:col>
      <xdr:colOff>496800</xdr:colOff>
      <xdr:row>26</xdr:row>
      <xdr:rowOff>53025</xdr:rowOff>
    </xdr:to>
    <xdr:graphicFrame macro="">
      <xdr:nvGraphicFramePr>
        <xdr:cNvPr id="3" name="ClientvsComp(S)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9525</xdr:colOff>
      <xdr:row>28</xdr:row>
      <xdr:rowOff>47625</xdr:rowOff>
    </xdr:from>
    <xdr:to>
      <xdr:col>30</xdr:col>
      <xdr:colOff>506325</xdr:colOff>
      <xdr:row>38</xdr:row>
      <xdr:rowOff>91125</xdr:rowOff>
    </xdr:to>
    <xdr:graphicFrame macro="">
      <xdr:nvGraphicFramePr>
        <xdr:cNvPr id="4" name="ClientvsComp(N)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676132</xdr:colOff>
      <xdr:row>2</xdr:row>
      <xdr:rowOff>238125</xdr:rowOff>
    </xdr:from>
    <xdr:to>
      <xdr:col>40</xdr:col>
      <xdr:colOff>658132</xdr:colOff>
      <xdr:row>13</xdr:row>
      <xdr:rowOff>33975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0</xdr:colOff>
      <xdr:row>16</xdr:row>
      <xdr:rowOff>38100</xdr:rowOff>
    </xdr:from>
    <xdr:to>
      <xdr:col>40</xdr:col>
      <xdr:colOff>667800</xdr:colOff>
      <xdr:row>26</xdr:row>
      <xdr:rowOff>81600</xdr:rowOff>
    </xdr:to>
    <xdr:graphicFrame macro="">
      <xdr:nvGraphicFramePr>
        <xdr:cNvPr id="6" name="Dynamics(S)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28</xdr:row>
      <xdr:rowOff>38100</xdr:rowOff>
    </xdr:from>
    <xdr:to>
      <xdr:col>40</xdr:col>
      <xdr:colOff>667800</xdr:colOff>
      <xdr:row>38</xdr:row>
      <xdr:rowOff>81600</xdr:rowOff>
    </xdr:to>
    <xdr:graphicFrame macro="">
      <xdr:nvGraphicFramePr>
        <xdr:cNvPr id="7" name="Dynamics(N)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30691</xdr:colOff>
      <xdr:row>3</xdr:row>
      <xdr:rowOff>21165</xdr:rowOff>
    </xdr:from>
    <xdr:to>
      <xdr:col>45</xdr:col>
      <xdr:colOff>486941</xdr:colOff>
      <xdr:row>13</xdr:row>
      <xdr:rowOff>106998</xdr:rowOff>
    </xdr:to>
    <xdr:graphicFrame macro="">
      <xdr:nvGraphicFramePr>
        <xdr:cNvPr id="8" name="ClientMobileShare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53</xdr:col>
      <xdr:colOff>22225</xdr:colOff>
      <xdr:row>3</xdr:row>
      <xdr:rowOff>26457</xdr:rowOff>
    </xdr:from>
    <xdr:to>
      <xdr:col>56</xdr:col>
      <xdr:colOff>478475</xdr:colOff>
      <xdr:row>13</xdr:row>
      <xdr:rowOff>112290</xdr:rowOff>
    </xdr:to>
    <xdr:graphicFrame macro="">
      <xdr:nvGraphicFramePr>
        <xdr:cNvPr id="9" name="CompMobileShare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42</xdr:col>
      <xdr:colOff>0</xdr:colOff>
      <xdr:row>16</xdr:row>
      <xdr:rowOff>0</xdr:rowOff>
    </xdr:from>
    <xdr:to>
      <xdr:col>45</xdr:col>
      <xdr:colOff>456250</xdr:colOff>
      <xdr:row>26</xdr:row>
      <xdr:rowOff>85833</xdr:rowOff>
    </xdr:to>
    <xdr:graphicFrame macro="">
      <xdr:nvGraphicFramePr>
        <xdr:cNvPr id="10" name="ClientMobileShare(S)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674159</xdr:colOff>
      <xdr:row>16</xdr:row>
      <xdr:rowOff>5292</xdr:rowOff>
    </xdr:from>
    <xdr:to>
      <xdr:col>56</xdr:col>
      <xdr:colOff>447784</xdr:colOff>
      <xdr:row>26</xdr:row>
      <xdr:rowOff>91125</xdr:rowOff>
    </xdr:to>
    <xdr:graphicFrame macro="">
      <xdr:nvGraphicFramePr>
        <xdr:cNvPr id="11" name="CompMobileShare(S)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29</xdr:row>
      <xdr:rowOff>0</xdr:rowOff>
    </xdr:from>
    <xdr:to>
      <xdr:col>45</xdr:col>
      <xdr:colOff>456250</xdr:colOff>
      <xdr:row>39</xdr:row>
      <xdr:rowOff>85833</xdr:rowOff>
    </xdr:to>
    <xdr:graphicFrame macro="">
      <xdr:nvGraphicFramePr>
        <xdr:cNvPr id="12" name="ClientMobileShare(N)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674159</xdr:colOff>
      <xdr:row>29</xdr:row>
      <xdr:rowOff>5292</xdr:rowOff>
    </xdr:from>
    <xdr:to>
      <xdr:col>56</xdr:col>
      <xdr:colOff>447784</xdr:colOff>
      <xdr:row>39</xdr:row>
      <xdr:rowOff>91125</xdr:rowOff>
    </xdr:to>
    <xdr:graphicFrame macro="">
      <xdr:nvGraphicFramePr>
        <xdr:cNvPr id="13" name="CompMobileShare(N)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27782</xdr:colOff>
      <xdr:row>3</xdr:row>
      <xdr:rowOff>94852</xdr:rowOff>
    </xdr:from>
    <xdr:to>
      <xdr:col>51</xdr:col>
      <xdr:colOff>214657</xdr:colOff>
      <xdr:row>13</xdr:row>
      <xdr:rowOff>74852</xdr:rowOff>
    </xdr:to>
    <xdr:graphicFrame macro="">
      <xdr:nvGraphicFramePr>
        <xdr:cNvPr id="14" name="YoY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0</xdr:colOff>
      <xdr:row>16</xdr:row>
      <xdr:rowOff>0</xdr:rowOff>
    </xdr:from>
    <xdr:to>
      <xdr:col>51</xdr:col>
      <xdr:colOff>186875</xdr:colOff>
      <xdr:row>25</xdr:row>
      <xdr:rowOff>234000</xdr:rowOff>
    </xdr:to>
    <xdr:graphicFrame macro="">
      <xdr:nvGraphicFramePr>
        <xdr:cNvPr id="15" name="YoY(S)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0</xdr:colOff>
      <xdr:row>29</xdr:row>
      <xdr:rowOff>0</xdr:rowOff>
    </xdr:from>
    <xdr:to>
      <xdr:col>51</xdr:col>
      <xdr:colOff>186875</xdr:colOff>
      <xdr:row>38</xdr:row>
      <xdr:rowOff>234000</xdr:rowOff>
    </xdr:to>
    <xdr:graphicFrame macro="">
      <xdr:nvGraphicFramePr>
        <xdr:cNvPr id="16" name="YoY(N)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3</xdr:row>
      <xdr:rowOff>0</xdr:rowOff>
    </xdr:from>
    <xdr:to>
      <xdr:col>30</xdr:col>
      <xdr:colOff>496800</xdr:colOff>
      <xdr:row>13</xdr:row>
      <xdr:rowOff>43500</xdr:rowOff>
    </xdr:to>
    <xdr:graphicFrame macro="">
      <xdr:nvGraphicFramePr>
        <xdr:cNvPr id="2" name="ClientvsComp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9525</xdr:rowOff>
    </xdr:from>
    <xdr:to>
      <xdr:col>30</xdr:col>
      <xdr:colOff>496800</xdr:colOff>
      <xdr:row>26</xdr:row>
      <xdr:rowOff>53025</xdr:rowOff>
    </xdr:to>
    <xdr:graphicFrame macro="">
      <xdr:nvGraphicFramePr>
        <xdr:cNvPr id="3" name="ClientvsComp(S)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9525</xdr:colOff>
      <xdr:row>28</xdr:row>
      <xdr:rowOff>47625</xdr:rowOff>
    </xdr:from>
    <xdr:to>
      <xdr:col>30</xdr:col>
      <xdr:colOff>506325</xdr:colOff>
      <xdr:row>38</xdr:row>
      <xdr:rowOff>91125</xdr:rowOff>
    </xdr:to>
    <xdr:graphicFrame macro="">
      <xdr:nvGraphicFramePr>
        <xdr:cNvPr id="4" name="ClientvsComp(N)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676132</xdr:colOff>
      <xdr:row>2</xdr:row>
      <xdr:rowOff>238125</xdr:rowOff>
    </xdr:from>
    <xdr:to>
      <xdr:col>40</xdr:col>
      <xdr:colOff>658132</xdr:colOff>
      <xdr:row>13</xdr:row>
      <xdr:rowOff>33975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0</xdr:colOff>
      <xdr:row>16</xdr:row>
      <xdr:rowOff>38100</xdr:rowOff>
    </xdr:from>
    <xdr:to>
      <xdr:col>40</xdr:col>
      <xdr:colOff>667800</xdr:colOff>
      <xdr:row>26</xdr:row>
      <xdr:rowOff>81600</xdr:rowOff>
    </xdr:to>
    <xdr:graphicFrame macro="">
      <xdr:nvGraphicFramePr>
        <xdr:cNvPr id="6" name="Dynamics(S)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28</xdr:row>
      <xdr:rowOff>38100</xdr:rowOff>
    </xdr:from>
    <xdr:to>
      <xdr:col>40</xdr:col>
      <xdr:colOff>667800</xdr:colOff>
      <xdr:row>38</xdr:row>
      <xdr:rowOff>81600</xdr:rowOff>
    </xdr:to>
    <xdr:graphicFrame macro="">
      <xdr:nvGraphicFramePr>
        <xdr:cNvPr id="7" name="Dynamics(N)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30691</xdr:colOff>
      <xdr:row>3</xdr:row>
      <xdr:rowOff>21165</xdr:rowOff>
    </xdr:from>
    <xdr:to>
      <xdr:col>45</xdr:col>
      <xdr:colOff>486941</xdr:colOff>
      <xdr:row>9</xdr:row>
      <xdr:rowOff>665</xdr:rowOff>
    </xdr:to>
    <xdr:graphicFrame macro="">
      <xdr:nvGraphicFramePr>
        <xdr:cNvPr id="8" name="ClientMobileShare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53</xdr:col>
      <xdr:colOff>22225</xdr:colOff>
      <xdr:row>3</xdr:row>
      <xdr:rowOff>26457</xdr:rowOff>
    </xdr:from>
    <xdr:to>
      <xdr:col>56</xdr:col>
      <xdr:colOff>484825</xdr:colOff>
      <xdr:row>8</xdr:row>
      <xdr:rowOff>228207</xdr:rowOff>
    </xdr:to>
    <xdr:graphicFrame macro="">
      <xdr:nvGraphicFramePr>
        <xdr:cNvPr id="9" name="CompMobileShare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42</xdr:col>
      <xdr:colOff>0</xdr:colOff>
      <xdr:row>16</xdr:row>
      <xdr:rowOff>0</xdr:rowOff>
    </xdr:from>
    <xdr:to>
      <xdr:col>45</xdr:col>
      <xdr:colOff>456250</xdr:colOff>
      <xdr:row>21</xdr:row>
      <xdr:rowOff>222917</xdr:rowOff>
    </xdr:to>
    <xdr:graphicFrame macro="">
      <xdr:nvGraphicFramePr>
        <xdr:cNvPr id="10" name="ClientMobileShare(S)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674158</xdr:colOff>
      <xdr:row>16</xdr:row>
      <xdr:rowOff>5292</xdr:rowOff>
    </xdr:from>
    <xdr:to>
      <xdr:col>56</xdr:col>
      <xdr:colOff>450958</xdr:colOff>
      <xdr:row>21</xdr:row>
      <xdr:rowOff>207042</xdr:rowOff>
    </xdr:to>
    <xdr:graphicFrame macro="">
      <xdr:nvGraphicFramePr>
        <xdr:cNvPr id="11" name="CompMobileShare(S)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29</xdr:row>
      <xdr:rowOff>0</xdr:rowOff>
    </xdr:from>
    <xdr:to>
      <xdr:col>45</xdr:col>
      <xdr:colOff>456250</xdr:colOff>
      <xdr:row>34</xdr:row>
      <xdr:rowOff>222916</xdr:rowOff>
    </xdr:to>
    <xdr:graphicFrame macro="">
      <xdr:nvGraphicFramePr>
        <xdr:cNvPr id="12" name="ClientMobileShare(N)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674158</xdr:colOff>
      <xdr:row>29</xdr:row>
      <xdr:rowOff>5292</xdr:rowOff>
    </xdr:from>
    <xdr:to>
      <xdr:col>56</xdr:col>
      <xdr:colOff>450958</xdr:colOff>
      <xdr:row>34</xdr:row>
      <xdr:rowOff>207042</xdr:rowOff>
    </xdr:to>
    <xdr:graphicFrame macro="">
      <xdr:nvGraphicFramePr>
        <xdr:cNvPr id="13" name="CompMobileShare(N)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27782</xdr:colOff>
      <xdr:row>3</xdr:row>
      <xdr:rowOff>94852</xdr:rowOff>
    </xdr:from>
    <xdr:to>
      <xdr:col>51</xdr:col>
      <xdr:colOff>214657</xdr:colOff>
      <xdr:row>13</xdr:row>
      <xdr:rowOff>74852</xdr:rowOff>
    </xdr:to>
    <xdr:graphicFrame macro="">
      <xdr:nvGraphicFramePr>
        <xdr:cNvPr id="14" name="YoY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0</xdr:colOff>
      <xdr:row>16</xdr:row>
      <xdr:rowOff>0</xdr:rowOff>
    </xdr:from>
    <xdr:to>
      <xdr:col>51</xdr:col>
      <xdr:colOff>186875</xdr:colOff>
      <xdr:row>25</xdr:row>
      <xdr:rowOff>234000</xdr:rowOff>
    </xdr:to>
    <xdr:graphicFrame macro="">
      <xdr:nvGraphicFramePr>
        <xdr:cNvPr id="15" name="YoY(S)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0</xdr:colOff>
      <xdr:row>29</xdr:row>
      <xdr:rowOff>0</xdr:rowOff>
    </xdr:from>
    <xdr:to>
      <xdr:col>51</xdr:col>
      <xdr:colOff>186875</xdr:colOff>
      <xdr:row>38</xdr:row>
      <xdr:rowOff>234000</xdr:rowOff>
    </xdr:to>
    <xdr:graphicFrame macro="">
      <xdr:nvGraphicFramePr>
        <xdr:cNvPr id="16" name="YoY(N)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3</xdr:row>
      <xdr:rowOff>0</xdr:rowOff>
    </xdr:from>
    <xdr:to>
      <xdr:col>34</xdr:col>
      <xdr:colOff>496800</xdr:colOff>
      <xdr:row>13</xdr:row>
      <xdr:rowOff>43500</xdr:rowOff>
    </xdr:to>
    <xdr:graphicFrame macro="">
      <xdr:nvGraphicFramePr>
        <xdr:cNvPr id="2" name="ClientvsComp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16</xdr:row>
      <xdr:rowOff>9525</xdr:rowOff>
    </xdr:from>
    <xdr:to>
      <xdr:col>34</xdr:col>
      <xdr:colOff>496800</xdr:colOff>
      <xdr:row>26</xdr:row>
      <xdr:rowOff>53025</xdr:rowOff>
    </xdr:to>
    <xdr:graphicFrame macro="">
      <xdr:nvGraphicFramePr>
        <xdr:cNvPr id="3" name="ClientvsComp(S)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9525</xdr:colOff>
      <xdr:row>28</xdr:row>
      <xdr:rowOff>47625</xdr:rowOff>
    </xdr:from>
    <xdr:to>
      <xdr:col>34</xdr:col>
      <xdr:colOff>506325</xdr:colOff>
      <xdr:row>38</xdr:row>
      <xdr:rowOff>91125</xdr:rowOff>
    </xdr:to>
    <xdr:graphicFrame macro="">
      <xdr:nvGraphicFramePr>
        <xdr:cNvPr id="4" name="ClientvsComp(N)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676132</xdr:colOff>
      <xdr:row>2</xdr:row>
      <xdr:rowOff>238125</xdr:rowOff>
    </xdr:from>
    <xdr:to>
      <xdr:col>44</xdr:col>
      <xdr:colOff>658132</xdr:colOff>
      <xdr:row>13</xdr:row>
      <xdr:rowOff>33975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16</xdr:row>
      <xdr:rowOff>38100</xdr:rowOff>
    </xdr:from>
    <xdr:to>
      <xdr:col>44</xdr:col>
      <xdr:colOff>667800</xdr:colOff>
      <xdr:row>26</xdr:row>
      <xdr:rowOff>81600</xdr:rowOff>
    </xdr:to>
    <xdr:graphicFrame macro="">
      <xdr:nvGraphicFramePr>
        <xdr:cNvPr id="6" name="Dynamics(S)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28</xdr:row>
      <xdr:rowOff>38100</xdr:rowOff>
    </xdr:from>
    <xdr:to>
      <xdr:col>44</xdr:col>
      <xdr:colOff>667800</xdr:colOff>
      <xdr:row>38</xdr:row>
      <xdr:rowOff>81600</xdr:rowOff>
    </xdr:to>
    <xdr:graphicFrame macro="">
      <xdr:nvGraphicFramePr>
        <xdr:cNvPr id="7" name="Dynamics(N)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30691</xdr:colOff>
      <xdr:row>3</xdr:row>
      <xdr:rowOff>21165</xdr:rowOff>
    </xdr:from>
    <xdr:to>
      <xdr:col>49</xdr:col>
      <xdr:colOff>486941</xdr:colOff>
      <xdr:row>9</xdr:row>
      <xdr:rowOff>665</xdr:rowOff>
    </xdr:to>
    <xdr:graphicFrame macro="">
      <xdr:nvGraphicFramePr>
        <xdr:cNvPr id="8" name="ClientMobileShare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57</xdr:col>
      <xdr:colOff>22225</xdr:colOff>
      <xdr:row>3</xdr:row>
      <xdr:rowOff>26457</xdr:rowOff>
    </xdr:from>
    <xdr:to>
      <xdr:col>60</xdr:col>
      <xdr:colOff>484825</xdr:colOff>
      <xdr:row>8</xdr:row>
      <xdr:rowOff>228207</xdr:rowOff>
    </xdr:to>
    <xdr:graphicFrame macro="">
      <xdr:nvGraphicFramePr>
        <xdr:cNvPr id="9" name="CompMobileShare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46</xdr:col>
      <xdr:colOff>0</xdr:colOff>
      <xdr:row>16</xdr:row>
      <xdr:rowOff>0</xdr:rowOff>
    </xdr:from>
    <xdr:to>
      <xdr:col>49</xdr:col>
      <xdr:colOff>456250</xdr:colOff>
      <xdr:row>21</xdr:row>
      <xdr:rowOff>222917</xdr:rowOff>
    </xdr:to>
    <xdr:graphicFrame macro="">
      <xdr:nvGraphicFramePr>
        <xdr:cNvPr id="10" name="ClientMobileShare(S)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56</xdr:col>
      <xdr:colOff>674158</xdr:colOff>
      <xdr:row>16</xdr:row>
      <xdr:rowOff>5292</xdr:rowOff>
    </xdr:from>
    <xdr:to>
      <xdr:col>60</xdr:col>
      <xdr:colOff>450958</xdr:colOff>
      <xdr:row>21</xdr:row>
      <xdr:rowOff>207042</xdr:rowOff>
    </xdr:to>
    <xdr:graphicFrame macro="">
      <xdr:nvGraphicFramePr>
        <xdr:cNvPr id="11" name="CompMobileShare(S)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0</xdr:colOff>
      <xdr:row>29</xdr:row>
      <xdr:rowOff>0</xdr:rowOff>
    </xdr:from>
    <xdr:to>
      <xdr:col>49</xdr:col>
      <xdr:colOff>456250</xdr:colOff>
      <xdr:row>34</xdr:row>
      <xdr:rowOff>222916</xdr:rowOff>
    </xdr:to>
    <xdr:graphicFrame macro="">
      <xdr:nvGraphicFramePr>
        <xdr:cNvPr id="12" name="ClientMobileShare(N)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56</xdr:col>
      <xdr:colOff>674158</xdr:colOff>
      <xdr:row>29</xdr:row>
      <xdr:rowOff>5292</xdr:rowOff>
    </xdr:from>
    <xdr:to>
      <xdr:col>60</xdr:col>
      <xdr:colOff>450958</xdr:colOff>
      <xdr:row>34</xdr:row>
      <xdr:rowOff>207042</xdr:rowOff>
    </xdr:to>
    <xdr:graphicFrame macro="">
      <xdr:nvGraphicFramePr>
        <xdr:cNvPr id="13" name="CompMobileShare(N)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50</xdr:col>
      <xdr:colOff>27782</xdr:colOff>
      <xdr:row>3</xdr:row>
      <xdr:rowOff>94852</xdr:rowOff>
    </xdr:from>
    <xdr:to>
      <xdr:col>55</xdr:col>
      <xdr:colOff>214657</xdr:colOff>
      <xdr:row>13</xdr:row>
      <xdr:rowOff>74852</xdr:rowOff>
    </xdr:to>
    <xdr:graphicFrame macro="">
      <xdr:nvGraphicFramePr>
        <xdr:cNvPr id="14" name="YoY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50</xdr:col>
      <xdr:colOff>0</xdr:colOff>
      <xdr:row>16</xdr:row>
      <xdr:rowOff>0</xdr:rowOff>
    </xdr:from>
    <xdr:to>
      <xdr:col>55</xdr:col>
      <xdr:colOff>186875</xdr:colOff>
      <xdr:row>25</xdr:row>
      <xdr:rowOff>234000</xdr:rowOff>
    </xdr:to>
    <xdr:graphicFrame macro="">
      <xdr:nvGraphicFramePr>
        <xdr:cNvPr id="15" name="YoY(S)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50</xdr:col>
      <xdr:colOff>0</xdr:colOff>
      <xdr:row>29</xdr:row>
      <xdr:rowOff>0</xdr:rowOff>
    </xdr:from>
    <xdr:to>
      <xdr:col>55</xdr:col>
      <xdr:colOff>186875</xdr:colOff>
      <xdr:row>38</xdr:row>
      <xdr:rowOff>234000</xdr:rowOff>
    </xdr:to>
    <xdr:graphicFrame macro="">
      <xdr:nvGraphicFramePr>
        <xdr:cNvPr id="16" name="YoY(N)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0</xdr:rowOff>
    </xdr:from>
    <xdr:to>
      <xdr:col>33</xdr:col>
      <xdr:colOff>496800</xdr:colOff>
      <xdr:row>13</xdr:row>
      <xdr:rowOff>43500</xdr:rowOff>
    </xdr:to>
    <xdr:graphicFrame macro="">
      <xdr:nvGraphicFramePr>
        <xdr:cNvPr id="2" name="ClientvsComp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16</xdr:row>
      <xdr:rowOff>9525</xdr:rowOff>
    </xdr:from>
    <xdr:to>
      <xdr:col>33</xdr:col>
      <xdr:colOff>496800</xdr:colOff>
      <xdr:row>26</xdr:row>
      <xdr:rowOff>53025</xdr:rowOff>
    </xdr:to>
    <xdr:graphicFrame macro="">
      <xdr:nvGraphicFramePr>
        <xdr:cNvPr id="3" name="ClientvsComp(S)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9525</xdr:colOff>
      <xdr:row>28</xdr:row>
      <xdr:rowOff>47625</xdr:rowOff>
    </xdr:from>
    <xdr:to>
      <xdr:col>33</xdr:col>
      <xdr:colOff>506325</xdr:colOff>
      <xdr:row>38</xdr:row>
      <xdr:rowOff>91125</xdr:rowOff>
    </xdr:to>
    <xdr:graphicFrame macro="">
      <xdr:nvGraphicFramePr>
        <xdr:cNvPr id="4" name="ClientvsComp(N)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676132</xdr:colOff>
      <xdr:row>2</xdr:row>
      <xdr:rowOff>238125</xdr:rowOff>
    </xdr:from>
    <xdr:to>
      <xdr:col>43</xdr:col>
      <xdr:colOff>658132</xdr:colOff>
      <xdr:row>13</xdr:row>
      <xdr:rowOff>33975</xdr:rowOff>
    </xdr:to>
    <xdr:graphicFrame macro="">
      <xdr:nvGraphicFramePr>
        <xdr:cNvPr id="5" name="Dynamics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0</xdr:colOff>
      <xdr:row>16</xdr:row>
      <xdr:rowOff>38100</xdr:rowOff>
    </xdr:from>
    <xdr:to>
      <xdr:col>43</xdr:col>
      <xdr:colOff>667800</xdr:colOff>
      <xdr:row>26</xdr:row>
      <xdr:rowOff>81600</xdr:rowOff>
    </xdr:to>
    <xdr:graphicFrame macro="">
      <xdr:nvGraphicFramePr>
        <xdr:cNvPr id="6" name="Dynamics(S)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0</xdr:colOff>
      <xdr:row>28</xdr:row>
      <xdr:rowOff>38100</xdr:rowOff>
    </xdr:from>
    <xdr:to>
      <xdr:col>43</xdr:col>
      <xdr:colOff>667800</xdr:colOff>
      <xdr:row>38</xdr:row>
      <xdr:rowOff>81600</xdr:rowOff>
    </xdr:to>
    <xdr:graphicFrame macro="">
      <xdr:nvGraphicFramePr>
        <xdr:cNvPr id="7" name="Dynamics(N)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30691</xdr:colOff>
      <xdr:row>3</xdr:row>
      <xdr:rowOff>21165</xdr:rowOff>
    </xdr:from>
    <xdr:to>
      <xdr:col>48</xdr:col>
      <xdr:colOff>486941</xdr:colOff>
      <xdr:row>9</xdr:row>
      <xdr:rowOff>665</xdr:rowOff>
    </xdr:to>
    <xdr:graphicFrame macro="">
      <xdr:nvGraphicFramePr>
        <xdr:cNvPr id="8" name="ClientMobileShare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22225</xdr:colOff>
      <xdr:row>3</xdr:row>
      <xdr:rowOff>26457</xdr:rowOff>
    </xdr:from>
    <xdr:to>
      <xdr:col>59</xdr:col>
      <xdr:colOff>484825</xdr:colOff>
      <xdr:row>8</xdr:row>
      <xdr:rowOff>228207</xdr:rowOff>
    </xdr:to>
    <xdr:graphicFrame macro="">
      <xdr:nvGraphicFramePr>
        <xdr:cNvPr id="9" name="CompMobileShare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45</xdr:col>
      <xdr:colOff>0</xdr:colOff>
      <xdr:row>16</xdr:row>
      <xdr:rowOff>0</xdr:rowOff>
    </xdr:from>
    <xdr:to>
      <xdr:col>48</xdr:col>
      <xdr:colOff>456250</xdr:colOff>
      <xdr:row>21</xdr:row>
      <xdr:rowOff>222917</xdr:rowOff>
    </xdr:to>
    <xdr:graphicFrame macro="">
      <xdr:nvGraphicFramePr>
        <xdr:cNvPr id="10" name="ClientMobileShare(S)"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55</xdr:col>
      <xdr:colOff>674158</xdr:colOff>
      <xdr:row>16</xdr:row>
      <xdr:rowOff>5292</xdr:rowOff>
    </xdr:from>
    <xdr:to>
      <xdr:col>59</xdr:col>
      <xdr:colOff>450958</xdr:colOff>
      <xdr:row>21</xdr:row>
      <xdr:rowOff>207042</xdr:rowOff>
    </xdr:to>
    <xdr:graphicFrame macro="">
      <xdr:nvGraphicFramePr>
        <xdr:cNvPr id="11" name="CompMobileShare(S)"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45</xdr:col>
      <xdr:colOff>0</xdr:colOff>
      <xdr:row>29</xdr:row>
      <xdr:rowOff>0</xdr:rowOff>
    </xdr:from>
    <xdr:to>
      <xdr:col>48</xdr:col>
      <xdr:colOff>456250</xdr:colOff>
      <xdr:row>34</xdr:row>
      <xdr:rowOff>222916</xdr:rowOff>
    </xdr:to>
    <xdr:graphicFrame macro="">
      <xdr:nvGraphicFramePr>
        <xdr:cNvPr id="12" name="ClientMobileShare(N)">
          <a:extLst>
            <a:ext uri="{FF2B5EF4-FFF2-40B4-BE49-F238E27FC236}">
              <a16:creationId xmlns:a16="http://schemas.microsoft.com/office/drawing/2014/main" xmlns="" id="{00000000-0008-0000-07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55</xdr:col>
      <xdr:colOff>674158</xdr:colOff>
      <xdr:row>29</xdr:row>
      <xdr:rowOff>5292</xdr:rowOff>
    </xdr:from>
    <xdr:to>
      <xdr:col>59</xdr:col>
      <xdr:colOff>450958</xdr:colOff>
      <xdr:row>34</xdr:row>
      <xdr:rowOff>207042</xdr:rowOff>
    </xdr:to>
    <xdr:graphicFrame macro="">
      <xdr:nvGraphicFramePr>
        <xdr:cNvPr id="13" name="CompMobileShare(N)"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49</xdr:col>
      <xdr:colOff>27782</xdr:colOff>
      <xdr:row>3</xdr:row>
      <xdr:rowOff>94852</xdr:rowOff>
    </xdr:from>
    <xdr:to>
      <xdr:col>54</xdr:col>
      <xdr:colOff>214657</xdr:colOff>
      <xdr:row>13</xdr:row>
      <xdr:rowOff>74852</xdr:rowOff>
    </xdr:to>
    <xdr:graphicFrame macro="">
      <xdr:nvGraphicFramePr>
        <xdr:cNvPr id="14" name="YoY"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49</xdr:col>
      <xdr:colOff>0</xdr:colOff>
      <xdr:row>16</xdr:row>
      <xdr:rowOff>0</xdr:rowOff>
    </xdr:from>
    <xdr:to>
      <xdr:col>54</xdr:col>
      <xdr:colOff>186875</xdr:colOff>
      <xdr:row>25</xdr:row>
      <xdr:rowOff>234000</xdr:rowOff>
    </xdr:to>
    <xdr:graphicFrame macro="">
      <xdr:nvGraphicFramePr>
        <xdr:cNvPr id="15" name="YoY(S)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49</xdr:col>
      <xdr:colOff>0</xdr:colOff>
      <xdr:row>29</xdr:row>
      <xdr:rowOff>0</xdr:rowOff>
    </xdr:from>
    <xdr:to>
      <xdr:col>54</xdr:col>
      <xdr:colOff>186875</xdr:colOff>
      <xdr:row>38</xdr:row>
      <xdr:rowOff>234000</xdr:rowOff>
    </xdr:to>
    <xdr:graphicFrame macro="">
      <xdr:nvGraphicFramePr>
        <xdr:cNvPr id="16" name="YoY(N)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680357</xdr:colOff>
      <xdr:row>19</xdr:row>
      <xdr:rowOff>76200</xdr:rowOff>
    </xdr:from>
    <xdr:to>
      <xdr:col>14</xdr:col>
      <xdr:colOff>396274</xdr:colOff>
      <xdr:row>25</xdr:row>
      <xdr:rowOff>55700</xdr:rowOff>
    </xdr:to>
    <xdr:graphicFrame macro="">
      <xdr:nvGraphicFramePr>
        <xdr:cNvPr id="38" name="Text(S)">
          <a:extLst>
            <a:ext uri="{FF2B5EF4-FFF2-40B4-BE49-F238E27FC236}">
              <a16:creationId xmlns:a16="http://schemas.microsoft.com/office/drawing/2014/main" xmlns="" id="{00000000-0008-0000-08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680166</xdr:colOff>
      <xdr:row>27</xdr:row>
      <xdr:rowOff>22731</xdr:rowOff>
    </xdr:from>
    <xdr:to>
      <xdr:col>14</xdr:col>
      <xdr:colOff>396083</xdr:colOff>
      <xdr:row>33</xdr:row>
      <xdr:rowOff>2231</xdr:rowOff>
    </xdr:to>
    <xdr:graphicFrame macro="">
      <xdr:nvGraphicFramePr>
        <xdr:cNvPr id="40" name="Banner(S)">
          <a:extLst>
            <a:ext uri="{FF2B5EF4-FFF2-40B4-BE49-F238E27FC236}">
              <a16:creationId xmlns:a16="http://schemas.microsoft.com/office/drawing/2014/main" xmlns="" id="{00000000-0008-0000-08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888999</xdr:colOff>
      <xdr:row>19</xdr:row>
      <xdr:rowOff>76200</xdr:rowOff>
    </xdr:from>
    <xdr:to>
      <xdr:col>10</xdr:col>
      <xdr:colOff>96915</xdr:colOff>
      <xdr:row>25</xdr:row>
      <xdr:rowOff>55700</xdr:rowOff>
    </xdr:to>
    <xdr:graphicFrame macro="">
      <xdr:nvGraphicFramePr>
        <xdr:cNvPr id="41" name="Phrase(N)">
          <a:extLst>
            <a:ext uri="{FF2B5EF4-FFF2-40B4-BE49-F238E27FC236}">
              <a16:creationId xmlns:a16="http://schemas.microsoft.com/office/drawing/2014/main" xmlns="" id="{00000000-0008-0000-08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888999</xdr:colOff>
      <xdr:row>27</xdr:row>
      <xdr:rowOff>76200</xdr:rowOff>
    </xdr:from>
    <xdr:to>
      <xdr:col>10</xdr:col>
      <xdr:colOff>96915</xdr:colOff>
      <xdr:row>33</xdr:row>
      <xdr:rowOff>55700</xdr:rowOff>
    </xdr:to>
    <xdr:graphicFrame macro="">
      <xdr:nvGraphicFramePr>
        <xdr:cNvPr id="42" name="Ret(N)">
          <a:extLst>
            <a:ext uri="{FF2B5EF4-FFF2-40B4-BE49-F238E27FC236}">
              <a16:creationId xmlns:a16="http://schemas.microsoft.com/office/drawing/2014/main" xmlns="" id="{00000000-0008-0000-08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19050</xdr:colOff>
      <xdr:row>19</xdr:row>
      <xdr:rowOff>19050</xdr:rowOff>
    </xdr:from>
    <xdr:to>
      <xdr:col>20</xdr:col>
      <xdr:colOff>274717</xdr:colOff>
      <xdr:row>24</xdr:row>
      <xdr:rowOff>241967</xdr:rowOff>
    </xdr:to>
    <xdr:graphicFrame macro="">
      <xdr:nvGraphicFramePr>
        <xdr:cNvPr id="43" name="Text(N)">
          <a:extLst>
            <a:ext uri="{FF2B5EF4-FFF2-40B4-BE49-F238E27FC236}">
              <a16:creationId xmlns:a16="http://schemas.microsoft.com/office/drawing/2014/main" xmlns="" id="{00000000-0008-0000-08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19050</xdr:colOff>
      <xdr:row>27</xdr:row>
      <xdr:rowOff>19050</xdr:rowOff>
    </xdr:from>
    <xdr:to>
      <xdr:col>20</xdr:col>
      <xdr:colOff>274717</xdr:colOff>
      <xdr:row>32</xdr:row>
      <xdr:rowOff>241967</xdr:rowOff>
    </xdr:to>
    <xdr:graphicFrame macro="">
      <xdr:nvGraphicFramePr>
        <xdr:cNvPr id="44" name="Graph(N)">
          <a:extLst>
            <a:ext uri="{FF2B5EF4-FFF2-40B4-BE49-F238E27FC236}">
              <a16:creationId xmlns:a16="http://schemas.microsoft.com/office/drawing/2014/main" xmlns="" id="{00000000-0008-0000-08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19050</xdr:colOff>
      <xdr:row>35</xdr:row>
      <xdr:rowOff>19050</xdr:rowOff>
    </xdr:from>
    <xdr:to>
      <xdr:col>20</xdr:col>
      <xdr:colOff>274717</xdr:colOff>
      <xdr:row>40</xdr:row>
      <xdr:rowOff>241966</xdr:rowOff>
    </xdr:to>
    <xdr:graphicFrame macro="">
      <xdr:nvGraphicFramePr>
        <xdr:cNvPr id="45" name="Smart(N)">
          <a:extLst>
            <a:ext uri="{FF2B5EF4-FFF2-40B4-BE49-F238E27FC236}">
              <a16:creationId xmlns:a16="http://schemas.microsoft.com/office/drawing/2014/main" xmlns="" id="{00000000-0008-0000-08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43</xdr:row>
      <xdr:rowOff>0</xdr:rowOff>
    </xdr:from>
    <xdr:to>
      <xdr:col>20</xdr:col>
      <xdr:colOff>255667</xdr:colOff>
      <xdr:row>48</xdr:row>
      <xdr:rowOff>222917</xdr:rowOff>
    </xdr:to>
    <xdr:graphicFrame macro="">
      <xdr:nvGraphicFramePr>
        <xdr:cNvPr id="10" name="Video(N)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48296</xdr:colOff>
      <xdr:row>3</xdr:row>
      <xdr:rowOff>30318</xdr:rowOff>
    </xdr:from>
    <xdr:to>
      <xdr:col>23</xdr:col>
      <xdr:colOff>515725</xdr:colOff>
      <xdr:row>13</xdr:row>
      <xdr:rowOff>135530</xdr:rowOff>
    </xdr:to>
    <xdr:graphicFrame macro="">
      <xdr:nvGraphicFramePr>
        <xdr:cNvPr id="2" name="ClientNetworksShare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3</xdr:row>
      <xdr:rowOff>0</xdr:rowOff>
    </xdr:from>
    <xdr:to>
      <xdr:col>28</xdr:col>
      <xdr:colOff>467430</xdr:colOff>
      <xdr:row>13</xdr:row>
      <xdr:rowOff>105212</xdr:rowOff>
    </xdr:to>
    <xdr:graphicFrame macro="">
      <xdr:nvGraphicFramePr>
        <xdr:cNvPr id="12" name="CompNetworksShare">
          <a:extLst>
            <a:ext uri="{FF2B5EF4-FFF2-40B4-BE49-F238E27FC236}">
              <a16:creationId xmlns:a16="http://schemas.microsoft.com/office/drawing/2014/main" xmlns="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680357</xdr:colOff>
      <xdr:row>19</xdr:row>
      <xdr:rowOff>76200</xdr:rowOff>
    </xdr:from>
    <xdr:to>
      <xdr:col>14</xdr:col>
      <xdr:colOff>396274</xdr:colOff>
      <xdr:row>25</xdr:row>
      <xdr:rowOff>55700</xdr:rowOff>
    </xdr:to>
    <xdr:graphicFrame macro="">
      <xdr:nvGraphicFramePr>
        <xdr:cNvPr id="2" name="Text(S)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680166</xdr:colOff>
      <xdr:row>27</xdr:row>
      <xdr:rowOff>22731</xdr:rowOff>
    </xdr:from>
    <xdr:to>
      <xdr:col>14</xdr:col>
      <xdr:colOff>396083</xdr:colOff>
      <xdr:row>33</xdr:row>
      <xdr:rowOff>2231</xdr:rowOff>
    </xdr:to>
    <xdr:graphicFrame macro="">
      <xdr:nvGraphicFramePr>
        <xdr:cNvPr id="3" name="Banner(S)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888999</xdr:colOff>
      <xdr:row>19</xdr:row>
      <xdr:rowOff>76200</xdr:rowOff>
    </xdr:from>
    <xdr:to>
      <xdr:col>10</xdr:col>
      <xdr:colOff>96915</xdr:colOff>
      <xdr:row>25</xdr:row>
      <xdr:rowOff>55700</xdr:rowOff>
    </xdr:to>
    <xdr:graphicFrame macro="">
      <xdr:nvGraphicFramePr>
        <xdr:cNvPr id="4" name="Phrase(N)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888999</xdr:colOff>
      <xdr:row>27</xdr:row>
      <xdr:rowOff>76200</xdr:rowOff>
    </xdr:from>
    <xdr:to>
      <xdr:col>10</xdr:col>
      <xdr:colOff>96915</xdr:colOff>
      <xdr:row>33</xdr:row>
      <xdr:rowOff>55700</xdr:rowOff>
    </xdr:to>
    <xdr:graphicFrame macro="">
      <xdr:nvGraphicFramePr>
        <xdr:cNvPr id="5" name="Ret(N)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19050</xdr:colOff>
      <xdr:row>19</xdr:row>
      <xdr:rowOff>19050</xdr:rowOff>
    </xdr:from>
    <xdr:to>
      <xdr:col>20</xdr:col>
      <xdr:colOff>274717</xdr:colOff>
      <xdr:row>24</xdr:row>
      <xdr:rowOff>241967</xdr:rowOff>
    </xdr:to>
    <xdr:graphicFrame macro="">
      <xdr:nvGraphicFramePr>
        <xdr:cNvPr id="6" name="Text(N)">
          <a:extLst>
            <a:ext uri="{FF2B5EF4-FFF2-40B4-BE49-F238E27FC236}">
              <a16:creationId xmlns:a16="http://schemas.microsoft.com/office/drawing/2014/main" xmlns="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19050</xdr:colOff>
      <xdr:row>27</xdr:row>
      <xdr:rowOff>19050</xdr:rowOff>
    </xdr:from>
    <xdr:to>
      <xdr:col>20</xdr:col>
      <xdr:colOff>274717</xdr:colOff>
      <xdr:row>32</xdr:row>
      <xdr:rowOff>241967</xdr:rowOff>
    </xdr:to>
    <xdr:graphicFrame macro="">
      <xdr:nvGraphicFramePr>
        <xdr:cNvPr id="7" name="Graph(N)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19050</xdr:colOff>
      <xdr:row>35</xdr:row>
      <xdr:rowOff>19050</xdr:rowOff>
    </xdr:from>
    <xdr:to>
      <xdr:col>20</xdr:col>
      <xdr:colOff>274717</xdr:colOff>
      <xdr:row>40</xdr:row>
      <xdr:rowOff>241966</xdr:rowOff>
    </xdr:to>
    <xdr:graphicFrame macro="">
      <xdr:nvGraphicFramePr>
        <xdr:cNvPr id="8" name="Smart(N)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43</xdr:row>
      <xdr:rowOff>0</xdr:rowOff>
    </xdr:from>
    <xdr:to>
      <xdr:col>20</xdr:col>
      <xdr:colOff>255667</xdr:colOff>
      <xdr:row>48</xdr:row>
      <xdr:rowOff>222917</xdr:rowOff>
    </xdr:to>
    <xdr:graphicFrame macro="">
      <xdr:nvGraphicFramePr>
        <xdr:cNvPr id="9" name="Video(N)"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48296</xdr:colOff>
      <xdr:row>3</xdr:row>
      <xdr:rowOff>30318</xdr:rowOff>
    </xdr:from>
    <xdr:to>
      <xdr:col>23</xdr:col>
      <xdr:colOff>515725</xdr:colOff>
      <xdr:row>13</xdr:row>
      <xdr:rowOff>135530</xdr:rowOff>
    </xdr:to>
    <xdr:graphicFrame macro="">
      <xdr:nvGraphicFramePr>
        <xdr:cNvPr id="10" name="ClientNetworksShare">
          <a:extLst>
            <a:ext uri="{FF2B5EF4-FFF2-40B4-BE49-F238E27FC236}">
              <a16:creationId xmlns:a16="http://schemas.microsoft.com/office/drawing/2014/main" xmlns="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3</xdr:row>
      <xdr:rowOff>0</xdr:rowOff>
    </xdr:from>
    <xdr:to>
      <xdr:col>28</xdr:col>
      <xdr:colOff>467430</xdr:colOff>
      <xdr:row>13</xdr:row>
      <xdr:rowOff>105212</xdr:rowOff>
    </xdr:to>
    <xdr:graphicFrame macro="">
      <xdr:nvGraphicFramePr>
        <xdr:cNvPr id="11" name="CompNetworksShare">
          <a:extLst>
            <a:ext uri="{FF2B5EF4-FFF2-40B4-BE49-F238E27FC236}">
              <a16:creationId xmlns:a16="http://schemas.microsoft.com/office/drawing/2014/main" xmlns="" id="{00000000-0008-0000-0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680357</xdr:colOff>
      <xdr:row>19</xdr:row>
      <xdr:rowOff>76200</xdr:rowOff>
    </xdr:from>
    <xdr:to>
      <xdr:col>14</xdr:col>
      <xdr:colOff>396274</xdr:colOff>
      <xdr:row>25</xdr:row>
      <xdr:rowOff>55700</xdr:rowOff>
    </xdr:to>
    <xdr:graphicFrame macro="">
      <xdr:nvGraphicFramePr>
        <xdr:cNvPr id="2" name="Text(S)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680166</xdr:colOff>
      <xdr:row>27</xdr:row>
      <xdr:rowOff>22731</xdr:rowOff>
    </xdr:from>
    <xdr:to>
      <xdr:col>14</xdr:col>
      <xdr:colOff>396083</xdr:colOff>
      <xdr:row>33</xdr:row>
      <xdr:rowOff>2231</xdr:rowOff>
    </xdr:to>
    <xdr:graphicFrame macro="">
      <xdr:nvGraphicFramePr>
        <xdr:cNvPr id="3" name="Banner(S)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888999</xdr:colOff>
      <xdr:row>19</xdr:row>
      <xdr:rowOff>76200</xdr:rowOff>
    </xdr:from>
    <xdr:to>
      <xdr:col>10</xdr:col>
      <xdr:colOff>96915</xdr:colOff>
      <xdr:row>25</xdr:row>
      <xdr:rowOff>55700</xdr:rowOff>
    </xdr:to>
    <xdr:graphicFrame macro="">
      <xdr:nvGraphicFramePr>
        <xdr:cNvPr id="4" name="Phrase(N)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888999</xdr:colOff>
      <xdr:row>27</xdr:row>
      <xdr:rowOff>76200</xdr:rowOff>
    </xdr:from>
    <xdr:to>
      <xdr:col>10</xdr:col>
      <xdr:colOff>96915</xdr:colOff>
      <xdr:row>33</xdr:row>
      <xdr:rowOff>55700</xdr:rowOff>
    </xdr:to>
    <xdr:graphicFrame macro="">
      <xdr:nvGraphicFramePr>
        <xdr:cNvPr id="5" name="Ret(N)">
          <a:extLst>
            <a:ext uri="{FF2B5EF4-FFF2-40B4-BE49-F238E27FC236}">
              <a16:creationId xmlns:a16="http://schemas.microsoft.com/office/drawing/2014/main" xmlns="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19050</xdr:colOff>
      <xdr:row>19</xdr:row>
      <xdr:rowOff>19050</xdr:rowOff>
    </xdr:from>
    <xdr:to>
      <xdr:col>20</xdr:col>
      <xdr:colOff>274717</xdr:colOff>
      <xdr:row>24</xdr:row>
      <xdr:rowOff>241967</xdr:rowOff>
    </xdr:to>
    <xdr:graphicFrame macro="">
      <xdr:nvGraphicFramePr>
        <xdr:cNvPr id="6" name="Text(N)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19050</xdr:colOff>
      <xdr:row>27</xdr:row>
      <xdr:rowOff>19050</xdr:rowOff>
    </xdr:from>
    <xdr:to>
      <xdr:col>20</xdr:col>
      <xdr:colOff>274717</xdr:colOff>
      <xdr:row>32</xdr:row>
      <xdr:rowOff>241967</xdr:rowOff>
    </xdr:to>
    <xdr:graphicFrame macro="">
      <xdr:nvGraphicFramePr>
        <xdr:cNvPr id="7" name="Graph(N)">
          <a:extLst>
            <a:ext uri="{FF2B5EF4-FFF2-40B4-BE49-F238E27FC236}">
              <a16:creationId xmlns:a16="http://schemas.microsoft.com/office/drawing/2014/main" xmlns="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19050</xdr:colOff>
      <xdr:row>35</xdr:row>
      <xdr:rowOff>19050</xdr:rowOff>
    </xdr:from>
    <xdr:to>
      <xdr:col>20</xdr:col>
      <xdr:colOff>274717</xdr:colOff>
      <xdr:row>40</xdr:row>
      <xdr:rowOff>241966</xdr:rowOff>
    </xdr:to>
    <xdr:graphicFrame macro="">
      <xdr:nvGraphicFramePr>
        <xdr:cNvPr id="8" name="Smart(N)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43</xdr:row>
      <xdr:rowOff>0</xdr:rowOff>
    </xdr:from>
    <xdr:to>
      <xdr:col>20</xdr:col>
      <xdr:colOff>255667</xdr:colOff>
      <xdr:row>48</xdr:row>
      <xdr:rowOff>222917</xdr:rowOff>
    </xdr:to>
    <xdr:graphicFrame macro="">
      <xdr:nvGraphicFramePr>
        <xdr:cNvPr id="9" name="Video(N)">
          <a:extLst>
            <a:ext uri="{FF2B5EF4-FFF2-40B4-BE49-F238E27FC236}">
              <a16:creationId xmlns:a16="http://schemas.microsoft.com/office/drawing/2014/main" xmlns="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48296</xdr:colOff>
      <xdr:row>3</xdr:row>
      <xdr:rowOff>30318</xdr:rowOff>
    </xdr:from>
    <xdr:to>
      <xdr:col>23</xdr:col>
      <xdr:colOff>515725</xdr:colOff>
      <xdr:row>13</xdr:row>
      <xdr:rowOff>135530</xdr:rowOff>
    </xdr:to>
    <xdr:graphicFrame macro="">
      <xdr:nvGraphicFramePr>
        <xdr:cNvPr id="10" name="ClientNetworksShare">
          <a:extLst>
            <a:ext uri="{FF2B5EF4-FFF2-40B4-BE49-F238E27FC236}">
              <a16:creationId xmlns:a16="http://schemas.microsoft.com/office/drawing/2014/main" xmlns="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3</xdr:row>
      <xdr:rowOff>0</xdr:rowOff>
    </xdr:from>
    <xdr:to>
      <xdr:col>28</xdr:col>
      <xdr:colOff>467430</xdr:colOff>
      <xdr:row>13</xdr:row>
      <xdr:rowOff>105212</xdr:rowOff>
    </xdr:to>
    <xdr:graphicFrame macro="">
      <xdr:nvGraphicFramePr>
        <xdr:cNvPr id="11" name="CompNetworksShare">
          <a:extLst>
            <a:ext uri="{FF2B5EF4-FFF2-40B4-BE49-F238E27FC236}">
              <a16:creationId xmlns:a16="http://schemas.microsoft.com/office/drawing/2014/main" xmlns="" id="{00000000-0008-0000-0A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Arial">
  <a:themeElements>
    <a:clrScheme name="Yandex Color">
      <a:dk1>
        <a:srgbClr val="000000"/>
      </a:dk1>
      <a:lt1>
        <a:srgbClr val="FFFFFF"/>
      </a:lt1>
      <a:dk2>
        <a:srgbClr val="FF3333"/>
      </a:dk2>
      <a:lt2>
        <a:srgbClr val="FFCC00"/>
      </a:lt2>
      <a:accent1>
        <a:srgbClr val="0077FF"/>
      </a:accent1>
      <a:accent2>
        <a:srgbClr val="23B324"/>
      </a:accent2>
      <a:accent3>
        <a:srgbClr val="6838CF"/>
      </a:accent3>
      <a:accent4>
        <a:srgbClr val="5DCEF9"/>
      </a:accent4>
      <a:accent5>
        <a:srgbClr val="C62CD0"/>
      </a:accent5>
      <a:accent6>
        <a:srgbClr val="FF9A00"/>
      </a:accent6>
      <a:hlink>
        <a:srgbClr val="000000"/>
      </a:hlink>
      <a:folHlink>
        <a:srgbClr val="00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2"/>
        </a:solidFill>
        <a:ln w="19050">
          <a:solidFill>
            <a:schemeClr val="bg2"/>
          </a:solidFill>
        </a:ln>
        <a:effectLst/>
      </a:spPr>
      <a:bodyPr lIns="90000" tIns="216000" rIns="90000" bIns="216000" rtlCol="0" anchor="ctr" anchorCtr="0"/>
      <a:lstStyle>
        <a:defPPr algn="ctr">
          <a:lnSpc>
            <a:spcPct val="90000"/>
          </a:lnSpc>
          <a:defRPr sz="3200" dirty="0">
            <a:ln w="0"/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 cmpd="sng">
          <a:solidFill>
            <a:schemeClr val="tx1"/>
          </a:solidFill>
          <a:prstDash val="solid"/>
          <a:headEnd type="none" w="lg" len="med"/>
          <a:tailEnd type="none" w="lg" len="med"/>
        </a:ln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 algn="l">
          <a:defRPr sz="3200" dirty="0" err="1" smtClean="0">
            <a:solidFill>
              <a:sysClr val="windowText" lastClr="000000"/>
            </a:solidFill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Arial" id="{B2BB73D6-3993-B84E-B246-28DFD479143F}" vid="{022B2564-F096-F748-AADE-7D8256472FB3}"/>
    </a:ext>
  </a:extLst>
</a:theme>
</file>

<file path=xl/theme/themeOverride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0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1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2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3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4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5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6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7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8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9.xml><?xml version="1.0" encoding="utf-8"?>
<a:themeOverride xmlns:a="http://schemas.openxmlformats.org/drawingml/2006/main">
  <a:clrScheme name="Yandex Color">
    <a:dk1>
      <a:srgbClr val="000000"/>
    </a:dk1>
    <a:lt1>
      <a:srgbClr val="FFFFFF"/>
    </a:lt1>
    <a:dk2>
      <a:srgbClr val="FF3333"/>
    </a:dk2>
    <a:lt2>
      <a:srgbClr val="FFCC00"/>
    </a:lt2>
    <a:accent1>
      <a:srgbClr val="0077FF"/>
    </a:accent1>
    <a:accent2>
      <a:srgbClr val="23B324"/>
    </a:accent2>
    <a:accent3>
      <a:srgbClr val="6838CF"/>
    </a:accent3>
    <a:accent4>
      <a:srgbClr val="5DCEF9"/>
    </a:accent4>
    <a:accent5>
      <a:srgbClr val="C62CD0"/>
    </a:accent5>
    <a:accent6>
      <a:srgbClr val="FF9A00"/>
    </a:accent6>
    <a:hlink>
      <a:srgbClr val="000000"/>
    </a:hlink>
    <a:folHlink>
      <a:srgbClr val="000000"/>
    </a:folHlink>
  </a:clrScheme>
  <a:fontScheme name="Arial">
    <a:maj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ajorFont>
    <a:minorFont>
      <a:latin typeface="Arial" panose="020B0604020202020204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Тема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N52"/>
  <sheetViews>
    <sheetView tabSelected="1" workbookViewId="0">
      <selection sqref="A1:F4"/>
    </sheetView>
  </sheetViews>
  <sheetFormatPr defaultColWidth="9" defaultRowHeight="12.75" customHeight="1" x14ac:dyDescent="0.2"/>
  <cols>
    <col min="1" max="12" width="9" style="2"/>
    <col min="13" max="13" width="8.875" style="2" customWidth="1"/>
    <col min="14" max="14" width="20.625" style="2" customWidth="1"/>
    <col min="15" max="16384" width="9" style="2"/>
  </cols>
  <sheetData>
    <row r="1" spans="1:14" ht="14.1" customHeight="1" x14ac:dyDescent="0.2">
      <c r="A1" s="41" t="s">
        <v>0</v>
      </c>
      <c r="B1" s="41"/>
      <c r="C1" s="41"/>
      <c r="D1" s="41"/>
      <c r="E1" s="41"/>
      <c r="F1" s="41"/>
      <c r="H1" s="39" t="s">
        <v>3</v>
      </c>
      <c r="I1" s="39"/>
      <c r="J1" s="39"/>
      <c r="K1" s="40" t="s">
        <v>119</v>
      </c>
      <c r="M1" s="37" t="s">
        <v>4</v>
      </c>
      <c r="N1" s="37"/>
    </row>
    <row r="2" spans="1:14" ht="14.1" customHeight="1" x14ac:dyDescent="0.2">
      <c r="A2" s="41"/>
      <c r="B2" s="41"/>
      <c r="C2" s="41"/>
      <c r="D2" s="41"/>
      <c r="E2" s="41"/>
      <c r="F2" s="41"/>
      <c r="H2" s="39"/>
      <c r="I2" s="39"/>
      <c r="J2" s="39"/>
      <c r="K2" s="40"/>
      <c r="M2" s="37"/>
      <c r="N2" s="37"/>
    </row>
    <row r="3" spans="1:14" ht="14.1" customHeight="1" x14ac:dyDescent="0.2">
      <c r="A3" s="41"/>
      <c r="B3" s="41"/>
      <c r="C3" s="41"/>
      <c r="D3" s="41"/>
      <c r="E3" s="41"/>
      <c r="F3" s="41"/>
      <c r="H3" s="39"/>
      <c r="I3" s="39"/>
      <c r="J3" s="39"/>
      <c r="K3" s="40"/>
      <c r="M3" s="37"/>
      <c r="N3" s="37"/>
    </row>
    <row r="4" spans="1:14" ht="14.1" customHeight="1" x14ac:dyDescent="0.2">
      <c r="A4" s="41"/>
      <c r="B4" s="41"/>
      <c r="C4" s="41"/>
      <c r="D4" s="41"/>
      <c r="E4" s="41"/>
      <c r="F4" s="41"/>
      <c r="H4" s="39"/>
      <c r="I4" s="39"/>
      <c r="J4" s="39"/>
      <c r="K4" s="40"/>
      <c r="M4" s="36" t="s">
        <v>5</v>
      </c>
      <c r="N4" s="36"/>
    </row>
    <row r="5" spans="1:14" ht="14.1" customHeight="1" x14ac:dyDescent="0.2">
      <c r="M5" s="2">
        <v>225</v>
      </c>
      <c r="N5" s="2" t="s">
        <v>5</v>
      </c>
    </row>
    <row r="6" spans="1:14" ht="14.1" customHeight="1" x14ac:dyDescent="0.2">
      <c r="B6" s="37" t="s">
        <v>1</v>
      </c>
      <c r="C6" s="37"/>
      <c r="D6" s="37"/>
      <c r="E6" s="37"/>
    </row>
    <row r="7" spans="1:14" ht="14.1" customHeight="1" x14ac:dyDescent="0.2">
      <c r="B7" s="37"/>
      <c r="C7" s="37"/>
      <c r="D7" s="37"/>
      <c r="E7" s="37"/>
    </row>
    <row r="8" spans="1:14" ht="14.1" customHeight="1" x14ac:dyDescent="0.2"/>
    <row r="9" spans="1:14" ht="14.1" customHeight="1" x14ac:dyDescent="0.2">
      <c r="B9" s="36" t="s">
        <v>2</v>
      </c>
      <c r="C9" s="36"/>
      <c r="D9" s="36"/>
      <c r="E9" s="36"/>
    </row>
    <row r="10" spans="1:14" ht="14.1" customHeight="1" x14ac:dyDescent="0.2"/>
    <row r="11" spans="1:14" ht="14.1" customHeight="1" x14ac:dyDescent="0.2"/>
    <row r="12" spans="1:14" ht="14.1" customHeight="1" x14ac:dyDescent="0.2">
      <c r="B12" s="37" t="s">
        <v>6</v>
      </c>
      <c r="C12" s="37"/>
      <c r="D12" s="37"/>
      <c r="E12" s="37"/>
    </row>
    <row r="13" spans="1:14" ht="14.1" customHeight="1" x14ac:dyDescent="0.2">
      <c r="B13" s="37"/>
      <c r="C13" s="37"/>
      <c r="D13" s="37"/>
      <c r="E13" s="37"/>
    </row>
    <row r="14" spans="1:14" ht="14.1" customHeight="1" x14ac:dyDescent="0.2"/>
    <row r="15" spans="1:14" ht="14.1" customHeight="1" x14ac:dyDescent="0.2">
      <c r="B15" s="36" t="s">
        <v>57</v>
      </c>
      <c r="C15" s="36"/>
      <c r="D15" s="36"/>
      <c r="E15" s="36"/>
    </row>
    <row r="16" spans="1:14" ht="14.1" customHeight="1" x14ac:dyDescent="0.2"/>
    <row r="17" spans="2:5" ht="14.1" customHeight="1" x14ac:dyDescent="0.2">
      <c r="B17" s="37" t="s">
        <v>7</v>
      </c>
      <c r="C17" s="37"/>
      <c r="D17" s="37"/>
      <c r="E17" s="37"/>
    </row>
    <row r="18" spans="2:5" ht="14.1" customHeight="1" x14ac:dyDescent="0.2">
      <c r="B18" s="37"/>
      <c r="C18" s="37"/>
      <c r="D18" s="37"/>
      <c r="E18" s="37"/>
    </row>
    <row r="19" spans="2:5" ht="14.1" customHeight="1" x14ac:dyDescent="0.2"/>
    <row r="20" spans="2:5" ht="14.1" customHeight="1" x14ac:dyDescent="0.2">
      <c r="B20" s="36" t="s">
        <v>92</v>
      </c>
      <c r="C20" s="36"/>
      <c r="D20" s="36"/>
      <c r="E20" s="36"/>
    </row>
    <row r="21" spans="2:5" ht="14.1" customHeight="1" x14ac:dyDescent="0.2"/>
    <row r="22" spans="2:5" ht="14.1" customHeight="1" x14ac:dyDescent="0.2"/>
    <row r="23" spans="2:5" ht="14.1" customHeight="1" x14ac:dyDescent="0.2">
      <c r="B23" s="37" t="s">
        <v>8</v>
      </c>
      <c r="C23" s="37"/>
      <c r="D23" s="37"/>
      <c r="E23" s="37"/>
    </row>
    <row r="24" spans="2:5" ht="14.1" customHeight="1" x14ac:dyDescent="0.2">
      <c r="B24" s="37"/>
      <c r="C24" s="37"/>
      <c r="D24" s="37"/>
      <c r="E24" s="37"/>
    </row>
    <row r="25" spans="2:5" ht="14.1" customHeight="1" x14ac:dyDescent="0.2"/>
    <row r="26" spans="2:5" ht="14.1" customHeight="1" x14ac:dyDescent="0.2">
      <c r="B26" s="36" t="s">
        <v>9</v>
      </c>
      <c r="C26" s="36"/>
      <c r="D26" s="36"/>
      <c r="E26" s="36"/>
    </row>
    <row r="27" spans="2:5" ht="14.1" customHeight="1" x14ac:dyDescent="0.2"/>
    <row r="28" spans="2:5" ht="14.1" customHeight="1" x14ac:dyDescent="0.2">
      <c r="B28" s="37" t="s">
        <v>10</v>
      </c>
      <c r="C28" s="37"/>
      <c r="D28" s="37"/>
      <c r="E28" s="37"/>
    </row>
    <row r="29" spans="2:5" ht="14.1" customHeight="1" x14ac:dyDescent="0.2">
      <c r="B29" s="37"/>
      <c r="C29" s="37"/>
      <c r="D29" s="37"/>
      <c r="E29" s="37"/>
    </row>
    <row r="30" spans="2:5" ht="14.1" customHeight="1" x14ac:dyDescent="0.2"/>
    <row r="31" spans="2:5" ht="14.1" customHeight="1" x14ac:dyDescent="0.2">
      <c r="B31" s="38" t="s">
        <v>11</v>
      </c>
      <c r="C31" s="38"/>
      <c r="D31" s="38" t="s">
        <v>12</v>
      </c>
      <c r="E31" s="38"/>
    </row>
    <row r="32" spans="2:5" ht="14.1" customHeight="1" x14ac:dyDescent="0.2"/>
    <row r="33" spans="2:5" ht="14.1" customHeight="1" x14ac:dyDescent="0.2">
      <c r="B33" s="37" t="s">
        <v>13</v>
      </c>
      <c r="C33" s="37"/>
      <c r="D33" s="37" t="s">
        <v>14</v>
      </c>
      <c r="E33" s="37"/>
    </row>
    <row r="34" spans="2:5" ht="14.1" customHeight="1" x14ac:dyDescent="0.2">
      <c r="B34" s="37"/>
      <c r="C34" s="37"/>
      <c r="D34" s="37"/>
      <c r="E34" s="37"/>
    </row>
    <row r="35" spans="2:5" ht="14.1" customHeight="1" x14ac:dyDescent="0.2"/>
    <row r="36" spans="2:5" ht="14.1" customHeight="1" x14ac:dyDescent="0.2">
      <c r="B36" s="27" t="s">
        <v>11</v>
      </c>
      <c r="C36" s="27" t="s">
        <v>12</v>
      </c>
      <c r="D36" s="27" t="s">
        <v>11</v>
      </c>
      <c r="E36" s="27" t="s">
        <v>12</v>
      </c>
    </row>
    <row r="37" spans="2:5" ht="14.1" customHeight="1" x14ac:dyDescent="0.2"/>
    <row r="38" spans="2:5" ht="14.1" customHeight="1" x14ac:dyDescent="0.2"/>
    <row r="39" spans="2:5" ht="14.1" customHeight="1" x14ac:dyDescent="0.2">
      <c r="B39" s="37" t="s">
        <v>74</v>
      </c>
      <c r="C39" s="37"/>
      <c r="D39" s="37"/>
      <c r="E39" s="37"/>
    </row>
    <row r="40" spans="2:5" ht="14.1" customHeight="1" x14ac:dyDescent="0.2">
      <c r="B40" s="37"/>
      <c r="C40" s="37"/>
      <c r="D40" s="37"/>
      <c r="E40" s="37"/>
    </row>
    <row r="41" spans="2:5" ht="14.1" customHeight="1" x14ac:dyDescent="0.2"/>
    <row r="42" spans="2:5" ht="14.1" customHeight="1" x14ac:dyDescent="0.2">
      <c r="B42" s="36" t="s">
        <v>75</v>
      </c>
      <c r="C42" s="36"/>
      <c r="D42" s="36"/>
      <c r="E42" s="36"/>
    </row>
    <row r="43" spans="2:5" ht="14.1" customHeight="1" x14ac:dyDescent="0.2"/>
    <row r="44" spans="2:5" ht="14.1" customHeight="1" x14ac:dyDescent="0.2">
      <c r="B44" s="37" t="s">
        <v>76</v>
      </c>
      <c r="C44" s="37"/>
      <c r="D44" s="37"/>
      <c r="E44" s="37"/>
    </row>
    <row r="45" spans="2:5" ht="14.1" customHeight="1" x14ac:dyDescent="0.2">
      <c r="B45" s="37"/>
      <c r="C45" s="37"/>
      <c r="D45" s="37"/>
      <c r="E45" s="37"/>
    </row>
    <row r="46" spans="2:5" ht="14.1" customHeight="1" x14ac:dyDescent="0.2"/>
    <row r="47" spans="2:5" ht="14.1" customHeight="1" x14ac:dyDescent="0.2">
      <c r="B47" s="36" t="s">
        <v>113</v>
      </c>
      <c r="C47" s="36"/>
      <c r="D47" s="36"/>
      <c r="E47" s="36"/>
    </row>
    <row r="48" spans="2:5" ht="14.1" customHeight="1" x14ac:dyDescent="0.2"/>
    <row r="49" spans="2:5" ht="14.1" customHeight="1" x14ac:dyDescent="0.2">
      <c r="B49" s="37" t="s">
        <v>77</v>
      </c>
      <c r="C49" s="37"/>
      <c r="D49" s="37"/>
      <c r="E49" s="37"/>
    </row>
    <row r="50" spans="2:5" ht="14.1" customHeight="1" x14ac:dyDescent="0.2">
      <c r="B50" s="37"/>
      <c r="C50" s="37"/>
      <c r="D50" s="37"/>
      <c r="E50" s="37"/>
    </row>
    <row r="51" spans="2:5" ht="14.1" customHeight="1" x14ac:dyDescent="0.2"/>
    <row r="52" spans="2:5" ht="14.1" customHeight="1" x14ac:dyDescent="0.2">
      <c r="B52" s="36" t="s">
        <v>117</v>
      </c>
      <c r="C52" s="36"/>
      <c r="D52" s="36"/>
      <c r="E52" s="36"/>
    </row>
  </sheetData>
  <mergeCells count="24">
    <mergeCell ref="B23:E24"/>
    <mergeCell ref="B20:E20"/>
    <mergeCell ref="B6:E7"/>
    <mergeCell ref="B9:E9"/>
    <mergeCell ref="A1:F4"/>
    <mergeCell ref="B17:E18"/>
    <mergeCell ref="H1:J4"/>
    <mergeCell ref="M1:N3"/>
    <mergeCell ref="M4:N4"/>
    <mergeCell ref="B12:E13"/>
    <mergeCell ref="B15:E15"/>
    <mergeCell ref="K1:K4"/>
    <mergeCell ref="B26:E26"/>
    <mergeCell ref="B28:E29"/>
    <mergeCell ref="B31:C31"/>
    <mergeCell ref="D31:E31"/>
    <mergeCell ref="B33:C34"/>
    <mergeCell ref="D33:E34"/>
    <mergeCell ref="B52:E52"/>
    <mergeCell ref="B39:E40"/>
    <mergeCell ref="B42:E42"/>
    <mergeCell ref="B44:E45"/>
    <mergeCell ref="B47:E47"/>
    <mergeCell ref="B49:E50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3"/>
  <sheetViews>
    <sheetView workbookViewId="0"/>
  </sheetViews>
  <sheetFormatPr defaultColWidth="8.875" defaultRowHeight="12.75" x14ac:dyDescent="0.2"/>
  <cols>
    <col min="1" max="1" width="9" style="1" customWidth="1"/>
    <col min="2" max="2" width="18.625" style="1" customWidth="1"/>
    <col min="3" max="5" width="11.625" style="1" customWidth="1"/>
    <col min="6" max="7" width="8.625" style="1" customWidth="1"/>
    <col min="8" max="10" width="5.625" style="1" customWidth="1"/>
    <col min="11" max="11" width="9" style="1" customWidth="1"/>
    <col min="12" max="12" width="18.625" style="1" customWidth="1"/>
    <col min="13" max="15" width="11.625" style="1" customWidth="1"/>
    <col min="16" max="18" width="8.625" style="1" customWidth="1"/>
    <col min="19" max="19" width="8.875" style="1"/>
    <col min="20" max="20" width="9" style="1" customWidth="1"/>
    <col min="21" max="16384" width="8.875" style="1"/>
  </cols>
  <sheetData>
    <row r="1" spans="1:26" x14ac:dyDescent="0.2">
      <c r="A1" s="6" t="s">
        <v>60</v>
      </c>
    </row>
    <row r="2" spans="1:26" x14ac:dyDescent="0.2">
      <c r="A2" s="6"/>
      <c r="B2" s="5"/>
      <c r="C2" s="5" t="s">
        <v>57</v>
      </c>
      <c r="D2" s="5" t="s">
        <v>108</v>
      </c>
      <c r="E2" s="5" t="s">
        <v>41</v>
      </c>
      <c r="F2" s="5" t="s">
        <v>58</v>
      </c>
      <c r="G2" s="5" t="s">
        <v>59</v>
      </c>
      <c r="U2" s="1" t="s">
        <v>48</v>
      </c>
      <c r="Z2" s="1" t="s">
        <v>41</v>
      </c>
    </row>
    <row r="3" spans="1:26" x14ac:dyDescent="0.2">
      <c r="A3" s="6"/>
      <c r="B3" s="1" t="s">
        <v>42</v>
      </c>
      <c r="C3" s="10">
        <f t="shared" ref="C3:E4" ca="1" si="0">RANDBETWEEN(1,9)*10^4</f>
        <v>20000</v>
      </c>
      <c r="D3" s="10">
        <f t="shared" ca="1" si="0"/>
        <v>30000</v>
      </c>
      <c r="E3" s="10">
        <f t="shared" ca="1" si="0"/>
        <v>60000</v>
      </c>
      <c r="F3" s="21">
        <f ca="1">C3/SUM(C$3:C$4)</f>
        <v>0.22222222222222221</v>
      </c>
      <c r="G3" s="21">
        <f ca="1">E3/SUM(E$3:E$4)</f>
        <v>0.66666666666666663</v>
      </c>
      <c r="U3" s="1" t="s">
        <v>89</v>
      </c>
      <c r="Z3" s="1" t="s">
        <v>89</v>
      </c>
    </row>
    <row r="4" spans="1:26" x14ac:dyDescent="0.2">
      <c r="A4" s="6"/>
      <c r="B4" s="1" t="s">
        <v>43</v>
      </c>
      <c r="C4" s="10">
        <f t="shared" ca="1" si="0"/>
        <v>70000</v>
      </c>
      <c r="D4" s="10">
        <f t="shared" ca="1" si="0"/>
        <v>70000</v>
      </c>
      <c r="E4" s="10">
        <f t="shared" ca="1" si="0"/>
        <v>30000</v>
      </c>
      <c r="F4" s="21">
        <f ca="1">C4/SUM(C$3:C$4)</f>
        <v>0.77777777777777779</v>
      </c>
      <c r="G4" s="21">
        <f ca="1">E4/SUM(E$3:E$4)</f>
        <v>0.33333333333333331</v>
      </c>
    </row>
    <row r="8" spans="1:26" x14ac:dyDescent="0.2">
      <c r="B8" s="6" t="s">
        <v>44</v>
      </c>
      <c r="C8" s="1" t="str">
        <f>IF(Info!$B$15="","Клиент",Info!$B$15)</f>
        <v>CITILINK</v>
      </c>
      <c r="D8" s="1" t="s">
        <v>108</v>
      </c>
      <c r="E8" s="1" t="s">
        <v>41</v>
      </c>
      <c r="F8" s="1" t="s">
        <v>58</v>
      </c>
      <c r="G8" s="1" t="s">
        <v>59</v>
      </c>
      <c r="L8" s="6" t="s">
        <v>45</v>
      </c>
      <c r="M8" s="1" t="str">
        <f>IF(Info!$B$15="","Клиент",Info!$B$15)</f>
        <v>CITILINK</v>
      </c>
      <c r="N8" s="1" t="s">
        <v>108</v>
      </c>
      <c r="O8" s="1" t="s">
        <v>41</v>
      </c>
      <c r="P8" s="1" t="s">
        <v>58</v>
      </c>
      <c r="Q8" s="1" t="s">
        <v>59</v>
      </c>
    </row>
    <row r="9" spans="1:26" x14ac:dyDescent="0.2">
      <c r="A9" s="45" t="s">
        <v>42</v>
      </c>
      <c r="B9" s="8" t="s">
        <v>49</v>
      </c>
      <c r="C9" s="10">
        <f t="shared" ref="C9:E13" ca="1" si="1">RANDBETWEEN(1,9)*10^4</f>
        <v>80000</v>
      </c>
      <c r="D9" s="10">
        <f t="shared" ca="1" si="1"/>
        <v>80000</v>
      </c>
      <c r="E9" s="10">
        <f t="shared" ca="1" si="1"/>
        <v>90000</v>
      </c>
      <c r="F9" s="22">
        <f ca="1">C9/SUM($C$9:$C$11)</f>
        <v>0.5</v>
      </c>
      <c r="G9" s="22">
        <f ca="1">E9/SUM($E$9:$E$11)</f>
        <v>0.47368421052631576</v>
      </c>
      <c r="H9" s="9"/>
      <c r="I9" s="9"/>
      <c r="J9" s="9"/>
      <c r="K9" s="45" t="s">
        <v>42</v>
      </c>
      <c r="L9" s="8" t="s">
        <v>111</v>
      </c>
      <c r="M9" s="10">
        <f t="shared" ref="M9:O14" ca="1" si="2">RANDBETWEEN(1,9)*10^4</f>
        <v>60000</v>
      </c>
      <c r="N9" s="10">
        <f t="shared" ca="1" si="2"/>
        <v>90000</v>
      </c>
      <c r="O9" s="10">
        <f t="shared" ca="1" si="2"/>
        <v>20000</v>
      </c>
      <c r="P9" s="22">
        <f ca="1">M9/SUM($M$9:$M$10)</f>
        <v>0.75</v>
      </c>
      <c r="Q9" s="22">
        <f ca="1">O9/SUM($O$9:$O$10)</f>
        <v>0.18181818181818182</v>
      </c>
    </row>
    <row r="10" spans="1:26" x14ac:dyDescent="0.2">
      <c r="A10" s="45"/>
      <c r="B10" s="8" t="s">
        <v>50</v>
      </c>
      <c r="C10" s="10">
        <f t="shared" ca="1" si="1"/>
        <v>20000</v>
      </c>
      <c r="D10" s="10">
        <f t="shared" ca="1" si="1"/>
        <v>40000</v>
      </c>
      <c r="E10" s="10">
        <f t="shared" ca="1" si="1"/>
        <v>10000</v>
      </c>
      <c r="F10" s="22">
        <f t="shared" ref="F10:F11" ca="1" si="3">C10/SUM($C$9:$C$11)</f>
        <v>0.125</v>
      </c>
      <c r="G10" s="22">
        <f t="shared" ref="G10:G11" ca="1" si="4">E10/SUM($E$9:$E$11)</f>
        <v>5.2631578947368418E-2</v>
      </c>
      <c r="H10" s="9"/>
      <c r="I10" s="9"/>
      <c r="J10" s="9"/>
      <c r="K10" s="45"/>
      <c r="L10" s="8" t="s">
        <v>46</v>
      </c>
      <c r="M10" s="10">
        <f t="shared" ca="1" si="2"/>
        <v>20000</v>
      </c>
      <c r="N10" s="10">
        <f t="shared" ca="1" si="2"/>
        <v>60000</v>
      </c>
      <c r="O10" s="10">
        <f t="shared" ca="1" si="2"/>
        <v>90000</v>
      </c>
      <c r="P10" s="22">
        <f ca="1">M10/SUM($M$9:$M$10)</f>
        <v>0.25</v>
      </c>
      <c r="Q10" s="22">
        <f ca="1">O10/SUM($O$9:$O$10)</f>
        <v>0.81818181818181823</v>
      </c>
    </row>
    <row r="11" spans="1:26" x14ac:dyDescent="0.2">
      <c r="A11" s="45"/>
      <c r="B11" s="8" t="s">
        <v>51</v>
      </c>
      <c r="C11" s="10">
        <f t="shared" ca="1" si="1"/>
        <v>60000</v>
      </c>
      <c r="D11" s="10">
        <f t="shared" ca="1" si="1"/>
        <v>40000</v>
      </c>
      <c r="E11" s="10">
        <f t="shared" ca="1" si="1"/>
        <v>90000</v>
      </c>
      <c r="F11" s="22">
        <f t="shared" ca="1" si="3"/>
        <v>0.375</v>
      </c>
      <c r="G11" s="22">
        <f t="shared" ca="1" si="4"/>
        <v>0.47368421052631576</v>
      </c>
      <c r="H11" s="9"/>
      <c r="I11" s="9"/>
      <c r="J11" s="9"/>
      <c r="K11" s="46" t="s">
        <v>43</v>
      </c>
      <c r="L11" s="11" t="s">
        <v>111</v>
      </c>
      <c r="M11" s="10">
        <f t="shared" ca="1" si="2"/>
        <v>70000</v>
      </c>
      <c r="N11" s="10">
        <f t="shared" ca="1" si="2"/>
        <v>10000</v>
      </c>
      <c r="O11" s="10">
        <f t="shared" ca="1" si="2"/>
        <v>30000</v>
      </c>
      <c r="P11" s="23">
        <f ca="1">M11/SUM($M$11:$M$14)</f>
        <v>0.36842105263157893</v>
      </c>
      <c r="Q11" s="23">
        <f ca="1">O11/SUM($O$11:$O$14)</f>
        <v>0.1875</v>
      </c>
    </row>
    <row r="12" spans="1:26" x14ac:dyDescent="0.2">
      <c r="A12" s="46" t="s">
        <v>43</v>
      </c>
      <c r="B12" s="11" t="s">
        <v>110</v>
      </c>
      <c r="C12" s="10">
        <f t="shared" ca="1" si="1"/>
        <v>90000</v>
      </c>
      <c r="D12" s="10">
        <f t="shared" ca="1" si="1"/>
        <v>60000</v>
      </c>
      <c r="E12" s="10">
        <f t="shared" ca="1" si="1"/>
        <v>30000</v>
      </c>
      <c r="F12" s="23">
        <f ca="1">C12/SUM($C$12:$C$13)</f>
        <v>0.5</v>
      </c>
      <c r="G12" s="23">
        <f ca="1">E12/SUM($E$12:$E$13)</f>
        <v>0.5</v>
      </c>
      <c r="H12" s="9"/>
      <c r="I12" s="9"/>
      <c r="J12" s="9"/>
      <c r="K12" s="46"/>
      <c r="L12" s="11" t="s">
        <v>112</v>
      </c>
      <c r="M12" s="10">
        <f t="shared" ca="1" si="2"/>
        <v>50000</v>
      </c>
      <c r="N12" s="10">
        <f t="shared" ca="1" si="2"/>
        <v>20000</v>
      </c>
      <c r="O12" s="10">
        <f t="shared" ca="1" si="2"/>
        <v>70000</v>
      </c>
      <c r="P12" s="23">
        <f t="shared" ref="P12:P14" ca="1" si="5">M12/SUM($M$11:$M$14)</f>
        <v>0.26315789473684209</v>
      </c>
      <c r="Q12" s="23">
        <f t="shared" ref="Q12:Q14" ca="1" si="6">O12/SUM($O$11:$O$14)</f>
        <v>0.4375</v>
      </c>
    </row>
    <row r="13" spans="1:26" x14ac:dyDescent="0.2">
      <c r="A13" s="46"/>
      <c r="B13" s="11" t="s">
        <v>109</v>
      </c>
      <c r="C13" s="10">
        <f t="shared" ca="1" si="1"/>
        <v>90000</v>
      </c>
      <c r="D13" s="10">
        <f t="shared" ca="1" si="1"/>
        <v>30000</v>
      </c>
      <c r="E13" s="10">
        <f t="shared" ca="1" si="1"/>
        <v>30000</v>
      </c>
      <c r="F13" s="23">
        <f ca="1">C13/SUM($C$12:$C$13)</f>
        <v>0.5</v>
      </c>
      <c r="G13" s="23">
        <f ca="1">E13/SUM($E$12:$E$13)</f>
        <v>0.5</v>
      </c>
      <c r="H13" s="9"/>
      <c r="I13" s="9"/>
      <c r="J13" s="9"/>
      <c r="K13" s="46"/>
      <c r="L13" s="11" t="s">
        <v>47</v>
      </c>
      <c r="M13" s="10">
        <f t="shared" ca="1" si="2"/>
        <v>50000</v>
      </c>
      <c r="N13" s="10">
        <f t="shared" ca="1" si="2"/>
        <v>40000</v>
      </c>
      <c r="O13" s="10">
        <f t="shared" ca="1" si="2"/>
        <v>20000</v>
      </c>
      <c r="P13" s="23">
        <f t="shared" ca="1" si="5"/>
        <v>0.26315789473684209</v>
      </c>
      <c r="Q13" s="23">
        <f t="shared" ca="1" si="6"/>
        <v>0.125</v>
      </c>
    </row>
    <row r="14" spans="1:26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46"/>
      <c r="L14" s="11" t="s">
        <v>116</v>
      </c>
      <c r="M14" s="10">
        <f t="shared" ca="1" si="2"/>
        <v>20000</v>
      </c>
      <c r="N14" s="10">
        <f t="shared" ca="1" si="2"/>
        <v>80000</v>
      </c>
      <c r="O14" s="10">
        <f t="shared" ca="1" si="2"/>
        <v>40000</v>
      </c>
      <c r="P14" s="23">
        <f t="shared" ca="1" si="5"/>
        <v>0.10526315789473684</v>
      </c>
      <c r="Q14" s="23">
        <f t="shared" ca="1" si="6"/>
        <v>0.25</v>
      </c>
    </row>
    <row r="17" spans="5:16" x14ac:dyDescent="0.2">
      <c r="E17" s="1" t="s">
        <v>43</v>
      </c>
      <c r="L17" s="1" t="s">
        <v>42</v>
      </c>
      <c r="P17" s="1" t="s">
        <v>43</v>
      </c>
    </row>
    <row r="18" spans="5:16" x14ac:dyDescent="0.2">
      <c r="E18" s="1" t="s">
        <v>53</v>
      </c>
      <c r="L18" s="1" t="s">
        <v>54</v>
      </c>
      <c r="P18" s="1" t="s">
        <v>54</v>
      </c>
    </row>
    <row r="19" spans="5:16" x14ac:dyDescent="0.2">
      <c r="E19" s="1" t="s">
        <v>110</v>
      </c>
      <c r="L19" s="1" t="s">
        <v>111</v>
      </c>
      <c r="P19" s="1" t="s">
        <v>111</v>
      </c>
    </row>
    <row r="27" spans="5:16" x14ac:dyDescent="0.2">
      <c r="E27" s="1" t="s">
        <v>109</v>
      </c>
      <c r="L27" s="1" t="s">
        <v>46</v>
      </c>
      <c r="P27" s="1" t="s">
        <v>112</v>
      </c>
    </row>
    <row r="35" spans="16:16" x14ac:dyDescent="0.2">
      <c r="P35" s="1" t="s">
        <v>47</v>
      </c>
    </row>
    <row r="43" spans="16:16" x14ac:dyDescent="0.2">
      <c r="P43" s="1" t="s">
        <v>116</v>
      </c>
    </row>
  </sheetData>
  <mergeCells count="4">
    <mergeCell ref="A9:A11"/>
    <mergeCell ref="K9:K10"/>
    <mergeCell ref="K11:K14"/>
    <mergeCell ref="A12:A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3"/>
  <sheetViews>
    <sheetView workbookViewId="0"/>
  </sheetViews>
  <sheetFormatPr defaultColWidth="8.875" defaultRowHeight="12.75" x14ac:dyDescent="0.2"/>
  <cols>
    <col min="1" max="1" width="9" style="1" customWidth="1"/>
    <col min="2" max="2" width="18.625" style="1" customWidth="1"/>
    <col min="3" max="5" width="11.625" style="1" customWidth="1"/>
    <col min="6" max="7" width="8.625" style="1" customWidth="1"/>
    <col min="8" max="10" width="5.625" style="1" customWidth="1"/>
    <col min="11" max="11" width="9" style="1" customWidth="1"/>
    <col min="12" max="12" width="18.625" style="1" customWidth="1"/>
    <col min="13" max="15" width="11.625" style="1" customWidth="1"/>
    <col min="16" max="18" width="8.625" style="1" customWidth="1"/>
    <col min="19" max="19" width="8.875" style="1"/>
    <col min="20" max="20" width="9" style="1" customWidth="1"/>
    <col min="21" max="16384" width="8.875" style="1"/>
  </cols>
  <sheetData>
    <row r="1" spans="1:26" x14ac:dyDescent="0.2">
      <c r="A1" s="6" t="s">
        <v>60</v>
      </c>
    </row>
    <row r="2" spans="1:26" x14ac:dyDescent="0.2">
      <c r="A2" s="6"/>
      <c r="B2" s="5"/>
      <c r="C2" s="5" t="s">
        <v>57</v>
      </c>
      <c r="D2" s="5" t="s">
        <v>108</v>
      </c>
      <c r="E2" s="5" t="s">
        <v>41</v>
      </c>
      <c r="F2" s="5" t="s">
        <v>58</v>
      </c>
      <c r="G2" s="5" t="s">
        <v>59</v>
      </c>
      <c r="U2" s="1" t="s">
        <v>48</v>
      </c>
      <c r="Z2" s="1" t="s">
        <v>41</v>
      </c>
    </row>
    <row r="3" spans="1:26" x14ac:dyDescent="0.2">
      <c r="A3" s="6"/>
      <c r="B3" s="1" t="s">
        <v>42</v>
      </c>
      <c r="C3" s="4">
        <f t="shared" ref="C3:E4" ca="1" si="0">RANDBETWEEN(1,9)*10^6</f>
        <v>2000000</v>
      </c>
      <c r="D3" s="4">
        <f t="shared" ca="1" si="0"/>
        <v>8000000</v>
      </c>
      <c r="E3" s="4">
        <f t="shared" ca="1" si="0"/>
        <v>2000000</v>
      </c>
      <c r="F3" s="21">
        <f ca="1">C3/SUM(C$3:C$4)</f>
        <v>0.66666666666666663</v>
      </c>
      <c r="G3" s="21">
        <f ca="1">E3/SUM(E$3:E$4)</f>
        <v>0.2</v>
      </c>
      <c r="U3" s="1" t="s">
        <v>89</v>
      </c>
      <c r="Z3" s="1" t="s">
        <v>89</v>
      </c>
    </row>
    <row r="4" spans="1:26" x14ac:dyDescent="0.2">
      <c r="A4" s="6"/>
      <c r="B4" s="1" t="s">
        <v>43</v>
      </c>
      <c r="C4" s="4">
        <f t="shared" ca="1" si="0"/>
        <v>1000000</v>
      </c>
      <c r="D4" s="4">
        <f t="shared" ca="1" si="0"/>
        <v>5000000</v>
      </c>
      <c r="E4" s="4">
        <f t="shared" ca="1" si="0"/>
        <v>8000000</v>
      </c>
      <c r="F4" s="21">
        <f ca="1">C4/SUM(C$3:C$4)</f>
        <v>0.33333333333333331</v>
      </c>
      <c r="G4" s="21">
        <f ca="1">E4/SUM(E$3:E$4)</f>
        <v>0.8</v>
      </c>
    </row>
    <row r="8" spans="1:26" x14ac:dyDescent="0.2">
      <c r="B8" s="6" t="s">
        <v>44</v>
      </c>
      <c r="C8" s="1" t="str">
        <f>IF(Info!$B$15="","Клиент",Info!$B$15)</f>
        <v>CITILINK</v>
      </c>
      <c r="D8" s="1" t="s">
        <v>108</v>
      </c>
      <c r="E8" s="1" t="s">
        <v>41</v>
      </c>
      <c r="F8" s="1" t="s">
        <v>58</v>
      </c>
      <c r="G8" s="1" t="s">
        <v>59</v>
      </c>
      <c r="L8" s="6" t="s">
        <v>45</v>
      </c>
      <c r="M8" s="1" t="str">
        <f>IF(Info!$B$15="","Клиент",Info!$B$15)</f>
        <v>CITILINK</v>
      </c>
      <c r="N8" s="1" t="s">
        <v>108</v>
      </c>
      <c r="O8" s="1" t="s">
        <v>41</v>
      </c>
      <c r="P8" s="1" t="s">
        <v>58</v>
      </c>
      <c r="Q8" s="1" t="s">
        <v>59</v>
      </c>
    </row>
    <row r="9" spans="1:26" x14ac:dyDescent="0.2">
      <c r="A9" s="45" t="s">
        <v>42</v>
      </c>
      <c r="B9" s="8" t="s">
        <v>49</v>
      </c>
      <c r="C9" s="4">
        <f t="shared" ref="C9:E13" ca="1" si="1">RANDBETWEEN(1,9)*10^6</f>
        <v>7000000</v>
      </c>
      <c r="D9" s="4">
        <f t="shared" ca="1" si="1"/>
        <v>2000000</v>
      </c>
      <c r="E9" s="4">
        <f t="shared" ca="1" si="1"/>
        <v>2000000</v>
      </c>
      <c r="F9" s="22">
        <f ca="1">C9/SUM($C$9:$C$11)</f>
        <v>0.5</v>
      </c>
      <c r="G9" s="22">
        <f ca="1">E9/SUM($E$9:$E$11)</f>
        <v>0.14285714285714285</v>
      </c>
      <c r="H9" s="9"/>
      <c r="I9" s="9"/>
      <c r="J9" s="9"/>
      <c r="K9" s="45" t="s">
        <v>42</v>
      </c>
      <c r="L9" s="8" t="s">
        <v>111</v>
      </c>
      <c r="M9" s="4">
        <f t="shared" ref="M9:O14" ca="1" si="2">RANDBETWEEN(1,9)*10^6</f>
        <v>8000000</v>
      </c>
      <c r="N9" s="4">
        <f t="shared" ca="1" si="2"/>
        <v>9000000</v>
      </c>
      <c r="O9" s="4">
        <f t="shared" ca="1" si="2"/>
        <v>3000000</v>
      </c>
      <c r="P9" s="22">
        <f ca="1">M9/SUM($M$9:$M$10)</f>
        <v>0.61538461538461542</v>
      </c>
      <c r="Q9" s="22">
        <f ca="1">O9/SUM($O$9:$O$10)</f>
        <v>0.27272727272727271</v>
      </c>
    </row>
    <row r="10" spans="1:26" x14ac:dyDescent="0.2">
      <c r="A10" s="45"/>
      <c r="B10" s="8" t="s">
        <v>50</v>
      </c>
      <c r="C10" s="4">
        <f t="shared" ca="1" si="1"/>
        <v>5000000</v>
      </c>
      <c r="D10" s="4">
        <f t="shared" ca="1" si="1"/>
        <v>3000000</v>
      </c>
      <c r="E10" s="4">
        <f t="shared" ca="1" si="1"/>
        <v>9000000</v>
      </c>
      <c r="F10" s="22">
        <f t="shared" ref="F10:F11" ca="1" si="3">C10/SUM($C$9:$C$11)</f>
        <v>0.35714285714285715</v>
      </c>
      <c r="G10" s="22">
        <f t="shared" ref="G10:G11" ca="1" si="4">E10/SUM($E$9:$E$11)</f>
        <v>0.6428571428571429</v>
      </c>
      <c r="H10" s="9"/>
      <c r="I10" s="9"/>
      <c r="J10" s="9"/>
      <c r="K10" s="45"/>
      <c r="L10" s="8" t="s">
        <v>46</v>
      </c>
      <c r="M10" s="4">
        <f t="shared" ca="1" si="2"/>
        <v>5000000</v>
      </c>
      <c r="N10" s="4">
        <f t="shared" ca="1" si="2"/>
        <v>3000000</v>
      </c>
      <c r="O10" s="4">
        <f t="shared" ca="1" si="2"/>
        <v>8000000</v>
      </c>
      <c r="P10" s="22">
        <f ca="1">M10/SUM($M$9:$M$10)</f>
        <v>0.38461538461538464</v>
      </c>
      <c r="Q10" s="22">
        <f ca="1">O10/SUM($O$9:$O$10)</f>
        <v>0.72727272727272729</v>
      </c>
    </row>
    <row r="11" spans="1:26" x14ac:dyDescent="0.2">
      <c r="A11" s="45"/>
      <c r="B11" s="8" t="s">
        <v>51</v>
      </c>
      <c r="C11" s="4">
        <f t="shared" ca="1" si="1"/>
        <v>2000000</v>
      </c>
      <c r="D11" s="4">
        <f t="shared" ca="1" si="1"/>
        <v>6000000</v>
      </c>
      <c r="E11" s="4">
        <f t="shared" ca="1" si="1"/>
        <v>3000000</v>
      </c>
      <c r="F11" s="22">
        <f t="shared" ca="1" si="3"/>
        <v>0.14285714285714285</v>
      </c>
      <c r="G11" s="22">
        <f t="shared" ca="1" si="4"/>
        <v>0.21428571428571427</v>
      </c>
      <c r="H11" s="9"/>
      <c r="I11" s="9"/>
      <c r="J11" s="9"/>
      <c r="K11" s="46" t="s">
        <v>43</v>
      </c>
      <c r="L11" s="11" t="s">
        <v>111</v>
      </c>
      <c r="M11" s="4">
        <f t="shared" ca="1" si="2"/>
        <v>3000000</v>
      </c>
      <c r="N11" s="4">
        <f t="shared" ca="1" si="2"/>
        <v>8000000</v>
      </c>
      <c r="O11" s="4">
        <f t="shared" ca="1" si="2"/>
        <v>2000000</v>
      </c>
      <c r="P11" s="23">
        <f ca="1">M11/SUM($M$11:$M$14)</f>
        <v>0.21428571428571427</v>
      </c>
      <c r="Q11" s="23">
        <f ca="1">O11/SUM($O$11:$O$14)</f>
        <v>0.13333333333333333</v>
      </c>
    </row>
    <row r="12" spans="1:26" x14ac:dyDescent="0.2">
      <c r="A12" s="46" t="s">
        <v>43</v>
      </c>
      <c r="B12" s="11" t="s">
        <v>110</v>
      </c>
      <c r="C12" s="4">
        <f t="shared" ca="1" si="1"/>
        <v>9000000</v>
      </c>
      <c r="D12" s="4">
        <f t="shared" ca="1" si="1"/>
        <v>8000000</v>
      </c>
      <c r="E12" s="4">
        <f t="shared" ca="1" si="1"/>
        <v>3000000</v>
      </c>
      <c r="F12" s="23">
        <f ca="1">C12/SUM($C$12:$C$13)</f>
        <v>0.6428571428571429</v>
      </c>
      <c r="G12" s="23">
        <f ca="1">E12/SUM($E$12:$E$13)</f>
        <v>0.42857142857142855</v>
      </c>
      <c r="H12" s="9"/>
      <c r="I12" s="9"/>
      <c r="J12" s="9"/>
      <c r="K12" s="46"/>
      <c r="L12" s="11" t="s">
        <v>112</v>
      </c>
      <c r="M12" s="4">
        <f t="shared" ca="1" si="2"/>
        <v>4000000</v>
      </c>
      <c r="N12" s="4">
        <f t="shared" ca="1" si="2"/>
        <v>6000000</v>
      </c>
      <c r="O12" s="4">
        <f t="shared" ca="1" si="2"/>
        <v>3000000</v>
      </c>
      <c r="P12" s="23">
        <f t="shared" ref="P12:P14" ca="1" si="5">M12/SUM($M$11:$M$14)</f>
        <v>0.2857142857142857</v>
      </c>
      <c r="Q12" s="23">
        <f t="shared" ref="Q12:Q14" ca="1" si="6">O12/SUM($O$11:$O$14)</f>
        <v>0.2</v>
      </c>
    </row>
    <row r="13" spans="1:26" x14ac:dyDescent="0.2">
      <c r="A13" s="46"/>
      <c r="B13" s="11" t="s">
        <v>109</v>
      </c>
      <c r="C13" s="4">
        <f t="shared" ca="1" si="1"/>
        <v>5000000</v>
      </c>
      <c r="D13" s="4">
        <f t="shared" ca="1" si="1"/>
        <v>8000000</v>
      </c>
      <c r="E13" s="4">
        <f t="shared" ca="1" si="1"/>
        <v>4000000</v>
      </c>
      <c r="F13" s="23">
        <f ca="1">C13/SUM($C$12:$C$13)</f>
        <v>0.35714285714285715</v>
      </c>
      <c r="G13" s="23">
        <f ca="1">E13/SUM($E$12:$E$13)</f>
        <v>0.5714285714285714</v>
      </c>
      <c r="H13" s="9"/>
      <c r="I13" s="9"/>
      <c r="J13" s="9"/>
      <c r="K13" s="46"/>
      <c r="L13" s="11" t="s">
        <v>47</v>
      </c>
      <c r="M13" s="4">
        <f t="shared" ca="1" si="2"/>
        <v>2000000</v>
      </c>
      <c r="N13" s="4">
        <f t="shared" ca="1" si="2"/>
        <v>6000000</v>
      </c>
      <c r="O13" s="4">
        <f t="shared" ca="1" si="2"/>
        <v>9000000</v>
      </c>
      <c r="P13" s="23">
        <f t="shared" ca="1" si="5"/>
        <v>0.14285714285714285</v>
      </c>
      <c r="Q13" s="23">
        <f t="shared" ca="1" si="6"/>
        <v>0.6</v>
      </c>
    </row>
    <row r="14" spans="1:26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46"/>
      <c r="L14" s="11" t="s">
        <v>116</v>
      </c>
      <c r="M14" s="4">
        <f t="shared" ca="1" si="2"/>
        <v>5000000</v>
      </c>
      <c r="N14" s="4">
        <f t="shared" ca="1" si="2"/>
        <v>6000000</v>
      </c>
      <c r="O14" s="4">
        <f t="shared" ca="1" si="2"/>
        <v>1000000</v>
      </c>
      <c r="P14" s="23">
        <f t="shared" ca="1" si="5"/>
        <v>0.35714285714285715</v>
      </c>
      <c r="Q14" s="23">
        <f t="shared" ca="1" si="6"/>
        <v>6.6666666666666666E-2</v>
      </c>
    </row>
    <row r="17" spans="5:16" x14ac:dyDescent="0.2">
      <c r="E17" s="1" t="s">
        <v>43</v>
      </c>
      <c r="L17" s="1" t="s">
        <v>42</v>
      </c>
      <c r="P17" s="1" t="s">
        <v>43</v>
      </c>
    </row>
    <row r="18" spans="5:16" x14ac:dyDescent="0.2">
      <c r="E18" s="1" t="s">
        <v>53</v>
      </c>
      <c r="L18" s="1" t="s">
        <v>54</v>
      </c>
      <c r="P18" s="1" t="s">
        <v>54</v>
      </c>
    </row>
    <row r="19" spans="5:16" x14ac:dyDescent="0.2">
      <c r="E19" s="1" t="s">
        <v>110</v>
      </c>
      <c r="L19" s="1" t="s">
        <v>111</v>
      </c>
      <c r="P19" s="1" t="s">
        <v>111</v>
      </c>
    </row>
    <row r="27" spans="5:16" x14ac:dyDescent="0.2">
      <c r="E27" s="1" t="s">
        <v>109</v>
      </c>
      <c r="L27" s="1" t="s">
        <v>46</v>
      </c>
      <c r="P27" s="1" t="s">
        <v>112</v>
      </c>
    </row>
    <row r="35" spans="16:16" x14ac:dyDescent="0.2">
      <c r="P35" s="1" t="s">
        <v>47</v>
      </c>
    </row>
    <row r="43" spans="16:16" x14ac:dyDescent="0.2">
      <c r="P43" s="1" t="s">
        <v>116</v>
      </c>
    </row>
  </sheetData>
  <mergeCells count="4">
    <mergeCell ref="A9:A11"/>
    <mergeCell ref="K9:K10"/>
    <mergeCell ref="K11:K14"/>
    <mergeCell ref="A12:A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6"/>
  <sheetViews>
    <sheetView workbookViewId="0"/>
  </sheetViews>
  <sheetFormatPr defaultColWidth="8.875" defaultRowHeight="12.75" x14ac:dyDescent="0.2"/>
  <cols>
    <col min="1" max="1" width="9" style="1" customWidth="1"/>
    <col min="2" max="2" width="18.625" style="1" customWidth="1"/>
    <col min="3" max="4" width="11.625" style="1" customWidth="1"/>
    <col min="5" max="5" width="5.625" style="1" customWidth="1"/>
    <col min="6" max="6" width="8.625" style="1" customWidth="1"/>
    <col min="7" max="8" width="11.625" style="1" customWidth="1"/>
    <col min="9" max="10" width="5.625" style="1" customWidth="1"/>
    <col min="11" max="11" width="9" style="1" customWidth="1"/>
    <col min="12" max="12" width="18.625" style="1" customWidth="1"/>
    <col min="13" max="14" width="11.625" style="1" customWidth="1"/>
    <col min="15" max="18" width="8.625" style="1" customWidth="1"/>
    <col min="19" max="19" width="8.875" style="1"/>
    <col min="20" max="20" width="9" style="1" customWidth="1"/>
    <col min="21" max="16384" width="8.875" style="1"/>
  </cols>
  <sheetData>
    <row r="1" spans="1:26" x14ac:dyDescent="0.2">
      <c r="A1" s="6" t="s">
        <v>60</v>
      </c>
    </row>
    <row r="2" spans="1:26" x14ac:dyDescent="0.2">
      <c r="A2" s="6"/>
      <c r="B2" s="5"/>
      <c r="C2" s="5" t="s">
        <v>57</v>
      </c>
      <c r="D2" s="5" t="s">
        <v>108</v>
      </c>
      <c r="F2" s="5"/>
      <c r="G2" s="5" t="str">
        <f t="shared" ref="G2:H4" si="0">C2</f>
        <v>CITILINK</v>
      </c>
      <c r="H2" s="5" t="str">
        <f t="shared" si="0"/>
        <v>Среднее по группе конкурентов</v>
      </c>
      <c r="U2" s="1" t="s">
        <v>48</v>
      </c>
      <c r="Z2" s="1" t="s">
        <v>41</v>
      </c>
    </row>
    <row r="3" spans="1:26" x14ac:dyDescent="0.2">
      <c r="A3" s="6"/>
      <c r="B3" s="1" t="s">
        <v>42</v>
      </c>
      <c r="C3" s="4">
        <f t="shared" ref="C3:D4" ca="1" si="1">RANDBETWEEN(1,9)*10^3</f>
        <v>1000</v>
      </c>
      <c r="D3" s="4">
        <f t="shared" ca="1" si="1"/>
        <v>6000</v>
      </c>
      <c r="F3" s="7" t="str">
        <f>B3</f>
        <v>Поиск</v>
      </c>
      <c r="G3" s="30">
        <f t="shared" ca="1" si="0"/>
        <v>1000</v>
      </c>
      <c r="H3" s="30">
        <f t="shared" ca="1" si="0"/>
        <v>6000</v>
      </c>
      <c r="U3" s="1" t="s">
        <v>89</v>
      </c>
      <c r="Z3" s="1" t="s">
        <v>89</v>
      </c>
    </row>
    <row r="4" spans="1:26" x14ac:dyDescent="0.2">
      <c r="A4" s="6"/>
      <c r="B4" s="1" t="s">
        <v>43</v>
      </c>
      <c r="C4" s="4">
        <f t="shared" ca="1" si="1"/>
        <v>3000</v>
      </c>
      <c r="D4" s="4">
        <f t="shared" ca="1" si="1"/>
        <v>5000</v>
      </c>
      <c r="F4" s="7" t="str">
        <f>B4</f>
        <v>Сети</v>
      </c>
      <c r="G4" s="30">
        <f t="shared" ca="1" si="0"/>
        <v>3000</v>
      </c>
      <c r="H4" s="30">
        <f t="shared" ca="1" si="0"/>
        <v>5000</v>
      </c>
    </row>
    <row r="8" spans="1:26" x14ac:dyDescent="0.2">
      <c r="B8" s="6" t="s">
        <v>44</v>
      </c>
      <c r="C8" s="1" t="str">
        <f>IF(Info!$B$15="","Клиент",Info!$B$15)</f>
        <v>CITILINK</v>
      </c>
      <c r="D8" s="1" t="s">
        <v>108</v>
      </c>
      <c r="L8" s="6" t="s">
        <v>45</v>
      </c>
      <c r="M8" s="1" t="str">
        <f>IF(Info!$B$15="","Клиент",Info!$B$15)</f>
        <v>CITILINK</v>
      </c>
      <c r="N8" s="1" t="s">
        <v>108</v>
      </c>
    </row>
    <row r="9" spans="1:26" x14ac:dyDescent="0.2">
      <c r="A9" s="45" t="s">
        <v>42</v>
      </c>
      <c r="B9" s="8" t="s">
        <v>49</v>
      </c>
      <c r="C9" s="4">
        <f t="shared" ref="C9:D13" ca="1" si="2">RANDBETWEEN(1,9)*10^3</f>
        <v>1000</v>
      </c>
      <c r="D9" s="4">
        <f t="shared" ca="1" si="2"/>
        <v>6000</v>
      </c>
      <c r="H9" s="9"/>
      <c r="I9" s="9"/>
      <c r="J9" s="9"/>
      <c r="K9" s="45" t="s">
        <v>42</v>
      </c>
      <c r="L9" s="8" t="s">
        <v>111</v>
      </c>
      <c r="M9" s="4">
        <f t="shared" ref="M9:N14" ca="1" si="3">RANDBETWEEN(1,9)*10^3</f>
        <v>6000</v>
      </c>
      <c r="N9" s="4">
        <f t="shared" ca="1" si="3"/>
        <v>7000</v>
      </c>
    </row>
    <row r="10" spans="1:26" x14ac:dyDescent="0.2">
      <c r="A10" s="45"/>
      <c r="B10" s="8" t="s">
        <v>50</v>
      </c>
      <c r="C10" s="4">
        <f t="shared" ca="1" si="2"/>
        <v>4000</v>
      </c>
      <c r="D10" s="4">
        <f t="shared" ca="1" si="2"/>
        <v>6000</v>
      </c>
      <c r="H10" s="9"/>
      <c r="I10" s="9"/>
      <c r="J10" s="9"/>
      <c r="K10" s="45"/>
      <c r="L10" s="8" t="s">
        <v>46</v>
      </c>
      <c r="M10" s="4">
        <f t="shared" ca="1" si="3"/>
        <v>1000</v>
      </c>
      <c r="N10" s="4">
        <f t="shared" ca="1" si="3"/>
        <v>1000</v>
      </c>
    </row>
    <row r="11" spans="1:26" x14ac:dyDescent="0.2">
      <c r="A11" s="45"/>
      <c r="B11" s="8" t="s">
        <v>51</v>
      </c>
      <c r="C11" s="4">
        <f t="shared" ca="1" si="2"/>
        <v>9000</v>
      </c>
      <c r="D11" s="4">
        <f t="shared" ca="1" si="2"/>
        <v>4000</v>
      </c>
      <c r="H11" s="9"/>
      <c r="I11" s="9"/>
      <c r="J11" s="9"/>
      <c r="K11" s="46" t="s">
        <v>43</v>
      </c>
      <c r="L11" s="11" t="s">
        <v>111</v>
      </c>
      <c r="M11" s="4">
        <f t="shared" ca="1" si="3"/>
        <v>1000</v>
      </c>
      <c r="N11" s="4">
        <f t="shared" ca="1" si="3"/>
        <v>3000</v>
      </c>
    </row>
    <row r="12" spans="1:26" x14ac:dyDescent="0.2">
      <c r="A12" s="46" t="s">
        <v>43</v>
      </c>
      <c r="B12" s="11" t="s">
        <v>110</v>
      </c>
      <c r="C12" s="4">
        <f t="shared" ca="1" si="2"/>
        <v>7000</v>
      </c>
      <c r="D12" s="4">
        <f t="shared" ca="1" si="2"/>
        <v>2000</v>
      </c>
      <c r="H12" s="9"/>
      <c r="I12" s="9"/>
      <c r="J12" s="9"/>
      <c r="K12" s="46"/>
      <c r="L12" s="11" t="s">
        <v>112</v>
      </c>
      <c r="M12" s="4">
        <f t="shared" ca="1" si="3"/>
        <v>8000</v>
      </c>
      <c r="N12" s="4">
        <f t="shared" ca="1" si="3"/>
        <v>9000</v>
      </c>
    </row>
    <row r="13" spans="1:26" x14ac:dyDescent="0.2">
      <c r="A13" s="46"/>
      <c r="B13" s="11" t="s">
        <v>109</v>
      </c>
      <c r="C13" s="4">
        <f t="shared" ca="1" si="2"/>
        <v>1000</v>
      </c>
      <c r="D13" s="4">
        <f t="shared" ca="1" si="2"/>
        <v>8000</v>
      </c>
      <c r="H13" s="9"/>
      <c r="I13" s="9"/>
      <c r="J13" s="9"/>
      <c r="K13" s="46"/>
      <c r="L13" s="11" t="s">
        <v>47</v>
      </c>
      <c r="M13" s="4">
        <f t="shared" ca="1" si="3"/>
        <v>7000</v>
      </c>
      <c r="N13" s="4">
        <f t="shared" ca="1" si="3"/>
        <v>9000</v>
      </c>
    </row>
    <row r="14" spans="1:26" x14ac:dyDescent="0.2">
      <c r="A14" s="9"/>
      <c r="B14" s="9"/>
      <c r="C14" s="9"/>
      <c r="D14" s="9"/>
      <c r="H14" s="9"/>
      <c r="I14" s="9"/>
      <c r="J14" s="9"/>
      <c r="K14" s="46"/>
      <c r="L14" s="11" t="s">
        <v>116</v>
      </c>
      <c r="M14" s="4">
        <f t="shared" ca="1" si="3"/>
        <v>1000</v>
      </c>
      <c r="N14" s="4">
        <f t="shared" ca="1" si="3"/>
        <v>2000</v>
      </c>
    </row>
    <row r="17" spans="5:16" x14ac:dyDescent="0.2">
      <c r="E17" s="1" t="s">
        <v>43</v>
      </c>
      <c r="L17" s="1" t="s">
        <v>42</v>
      </c>
      <c r="P17" s="1" t="s">
        <v>43</v>
      </c>
    </row>
    <row r="18" spans="5:16" x14ac:dyDescent="0.2">
      <c r="E18" s="1" t="s">
        <v>53</v>
      </c>
      <c r="L18" s="1" t="s">
        <v>54</v>
      </c>
      <c r="P18" s="1" t="s">
        <v>54</v>
      </c>
    </row>
    <row r="19" spans="5:16" x14ac:dyDescent="0.2">
      <c r="E19" s="1" t="s">
        <v>110</v>
      </c>
      <c r="L19" s="1" t="s">
        <v>111</v>
      </c>
      <c r="P19" s="1" t="s">
        <v>111</v>
      </c>
    </row>
    <row r="27" spans="5:16" x14ac:dyDescent="0.2">
      <c r="E27" s="1" t="s">
        <v>109</v>
      </c>
      <c r="L27" s="1" t="s">
        <v>46</v>
      </c>
      <c r="P27" s="1" t="s">
        <v>112</v>
      </c>
    </row>
    <row r="35" spans="16:16" x14ac:dyDescent="0.2">
      <c r="P35" s="1" t="s">
        <v>47</v>
      </c>
    </row>
    <row r="43" spans="16:16" x14ac:dyDescent="0.2">
      <c r="P43" s="1" t="s">
        <v>116</v>
      </c>
    </row>
    <row r="50" spans="2:14" x14ac:dyDescent="0.2">
      <c r="B50" s="7" t="str">
        <f>B8</f>
        <v>Типы таргетинга</v>
      </c>
      <c r="C50" s="7" t="str">
        <f t="shared" ref="C50:D50" si="4">C8</f>
        <v>CITILINK</v>
      </c>
      <c r="D50" s="7" t="str">
        <f t="shared" si="4"/>
        <v>Среднее по группе конкурентов</v>
      </c>
      <c r="L50" s="7" t="str">
        <f>L8</f>
        <v>Типы баннеров</v>
      </c>
      <c r="M50" s="7" t="str">
        <f t="shared" ref="M50:N51" si="5">M8</f>
        <v>CITILINK</v>
      </c>
      <c r="N50" s="7" t="str">
        <f t="shared" si="5"/>
        <v>Среднее по группе конкурентов</v>
      </c>
    </row>
    <row r="51" spans="2:14" x14ac:dyDescent="0.2">
      <c r="B51" s="7" t="str">
        <f t="shared" ref="B51:D55" si="6">B9</f>
        <v>Фраза (прочее)</v>
      </c>
      <c r="C51" s="35">
        <f t="shared" ca="1" si="6"/>
        <v>1000</v>
      </c>
      <c r="D51" s="35">
        <f t="shared" ca="1" si="6"/>
        <v>6000</v>
      </c>
      <c r="L51" s="7" t="str">
        <f t="shared" ref="L51:N56" si="7">L9</f>
        <v>Текстово-графические</v>
      </c>
      <c r="M51" s="35">
        <f t="shared" ca="1" si="5"/>
        <v>6000</v>
      </c>
      <c r="N51" s="35">
        <f t="shared" ca="1" si="5"/>
        <v>7000</v>
      </c>
    </row>
    <row r="52" spans="2:14" x14ac:dyDescent="0.2">
      <c r="B52" s="7" t="str">
        <f t="shared" si="6"/>
        <v>Фраза (навигационные)</v>
      </c>
      <c r="C52" s="35">
        <f t="shared" ca="1" si="6"/>
        <v>4000</v>
      </c>
      <c r="D52" s="35">
        <f t="shared" ca="1" si="6"/>
        <v>6000</v>
      </c>
      <c r="L52" s="7" t="str">
        <f t="shared" si="7"/>
        <v>Баннер на поиске</v>
      </c>
      <c r="M52" s="35">
        <f t="shared" ca="1" si="7"/>
        <v>1000</v>
      </c>
      <c r="N52" s="35">
        <f t="shared" ca="1" si="7"/>
        <v>1000</v>
      </c>
    </row>
    <row r="53" spans="2:14" x14ac:dyDescent="0.2">
      <c r="B53" s="7" t="str">
        <f t="shared" si="6"/>
        <v>Фраза (ДРФ)</v>
      </c>
      <c r="C53" s="35">
        <f t="shared" ca="1" si="6"/>
        <v>9000</v>
      </c>
      <c r="D53" s="35">
        <f t="shared" ca="1" si="6"/>
        <v>4000</v>
      </c>
      <c r="L53" s="7" t="str">
        <f t="shared" si="7"/>
        <v>Текстово-графические</v>
      </c>
      <c r="M53" s="35">
        <f t="shared" ca="1" si="7"/>
        <v>1000</v>
      </c>
      <c r="N53" s="35">
        <f t="shared" ca="1" si="7"/>
        <v>3000</v>
      </c>
    </row>
    <row r="54" spans="2:14" x14ac:dyDescent="0.2">
      <c r="B54" s="7" t="str">
        <f t="shared" si="6"/>
        <v>Фразы</v>
      </c>
      <c r="C54" s="35">
        <f t="shared" ca="1" si="6"/>
        <v>7000</v>
      </c>
      <c r="D54" s="35">
        <f t="shared" ca="1" si="6"/>
        <v>2000</v>
      </c>
      <c r="L54" s="7" t="str">
        <f t="shared" si="7"/>
        <v>Графические</v>
      </c>
      <c r="M54" s="35">
        <f t="shared" ca="1" si="7"/>
        <v>8000</v>
      </c>
      <c r="N54" s="35">
        <f t="shared" ca="1" si="7"/>
        <v>9000</v>
      </c>
    </row>
    <row r="55" spans="2:14" x14ac:dyDescent="0.2">
      <c r="B55" s="7" t="str">
        <f t="shared" si="6"/>
        <v>Ретаргетинг и подбор аудитории</v>
      </c>
      <c r="C55" s="35">
        <f t="shared" ca="1" si="6"/>
        <v>1000</v>
      </c>
      <c r="D55" s="35">
        <f t="shared" ca="1" si="6"/>
        <v>8000</v>
      </c>
      <c r="L55" s="7" t="str">
        <f t="shared" si="7"/>
        <v>Смарт-баннеры</v>
      </c>
      <c r="M55" s="35">
        <f t="shared" ca="1" si="7"/>
        <v>7000</v>
      </c>
      <c r="N55" s="35">
        <f t="shared" ca="1" si="7"/>
        <v>9000</v>
      </c>
    </row>
    <row r="56" spans="2:14" x14ac:dyDescent="0.2">
      <c r="L56" s="7" t="str">
        <f t="shared" si="7"/>
        <v xml:space="preserve">Видеообъявления и видеодополнения </v>
      </c>
      <c r="M56" s="35">
        <f t="shared" ca="1" si="7"/>
        <v>1000</v>
      </c>
      <c r="N56" s="35">
        <f t="shared" ca="1" si="7"/>
        <v>2000</v>
      </c>
    </row>
  </sheetData>
  <mergeCells count="4">
    <mergeCell ref="A9:A11"/>
    <mergeCell ref="K9:K10"/>
    <mergeCell ref="K11:K14"/>
    <mergeCell ref="A12:A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6"/>
  <sheetViews>
    <sheetView workbookViewId="0"/>
  </sheetViews>
  <sheetFormatPr defaultColWidth="8.875" defaultRowHeight="12.75" x14ac:dyDescent="0.2"/>
  <cols>
    <col min="1" max="1" width="9" style="1" customWidth="1"/>
    <col min="2" max="2" width="18.625" style="1" customWidth="1"/>
    <col min="3" max="4" width="11.625" style="1" customWidth="1"/>
    <col min="5" max="5" width="5.625" style="1" customWidth="1"/>
    <col min="6" max="6" width="8.625" style="1" customWidth="1"/>
    <col min="7" max="8" width="11.625" style="1" customWidth="1"/>
    <col min="9" max="10" width="5.625" style="1" customWidth="1"/>
    <col min="11" max="11" width="9" style="1" customWidth="1"/>
    <col min="12" max="12" width="18.625" style="1" customWidth="1"/>
    <col min="13" max="14" width="11.625" style="1" customWidth="1"/>
    <col min="15" max="18" width="8.625" style="1" customWidth="1"/>
    <col min="19" max="19" width="8.875" style="1"/>
    <col min="20" max="20" width="9" style="1" customWidth="1"/>
    <col min="21" max="16384" width="8.875" style="1"/>
  </cols>
  <sheetData>
    <row r="1" spans="1:26" x14ac:dyDescent="0.2">
      <c r="A1" s="6" t="s">
        <v>60</v>
      </c>
    </row>
    <row r="2" spans="1:26" x14ac:dyDescent="0.2">
      <c r="A2" s="6"/>
      <c r="B2" s="5"/>
      <c r="C2" s="5" t="s">
        <v>57</v>
      </c>
      <c r="D2" s="5" t="s">
        <v>108</v>
      </c>
      <c r="F2" s="5"/>
      <c r="G2" s="5" t="str">
        <f t="shared" ref="G2:H4" si="0">C2</f>
        <v>CITILINK</v>
      </c>
      <c r="H2" s="5" t="str">
        <f t="shared" si="0"/>
        <v>Среднее по группе конкурентов</v>
      </c>
      <c r="U2" s="1" t="s">
        <v>48</v>
      </c>
      <c r="Z2" s="1" t="s">
        <v>41</v>
      </c>
    </row>
    <row r="3" spans="1:26" x14ac:dyDescent="0.2">
      <c r="A3" s="6"/>
      <c r="B3" s="1" t="s">
        <v>42</v>
      </c>
      <c r="C3" s="17">
        <f ca="1">RANDBETWEEN(1,10)/100</f>
        <v>0.09</v>
      </c>
      <c r="D3" s="17">
        <f t="shared" ref="D3:D4" ca="1" si="1">RANDBETWEEN(1,10)/100</f>
        <v>7.0000000000000007E-2</v>
      </c>
      <c r="F3" s="7" t="str">
        <f>B3</f>
        <v>Поиск</v>
      </c>
      <c r="G3" s="30">
        <f t="shared" ca="1" si="0"/>
        <v>0.09</v>
      </c>
      <c r="H3" s="30">
        <f t="shared" ca="1" si="0"/>
        <v>7.0000000000000007E-2</v>
      </c>
      <c r="U3" s="1" t="s">
        <v>89</v>
      </c>
      <c r="Z3" s="1" t="s">
        <v>89</v>
      </c>
    </row>
    <row r="4" spans="1:26" x14ac:dyDescent="0.2">
      <c r="A4" s="6"/>
      <c r="B4" s="1" t="s">
        <v>43</v>
      </c>
      <c r="C4" s="17">
        <f t="shared" ref="C4" ca="1" si="2">RANDBETWEEN(1,10)/100</f>
        <v>7.0000000000000007E-2</v>
      </c>
      <c r="D4" s="17">
        <f t="shared" ca="1" si="1"/>
        <v>0.05</v>
      </c>
      <c r="F4" s="7" t="str">
        <f>B4</f>
        <v>Сети</v>
      </c>
      <c r="G4" s="30">
        <f t="shared" ca="1" si="0"/>
        <v>7.0000000000000007E-2</v>
      </c>
      <c r="H4" s="30">
        <f t="shared" ca="1" si="0"/>
        <v>0.05</v>
      </c>
    </row>
    <row r="8" spans="1:26" x14ac:dyDescent="0.2">
      <c r="B8" s="6" t="s">
        <v>44</v>
      </c>
      <c r="C8" s="1" t="str">
        <f>IF(Info!$B$15="","Клиент",Info!$B$15)</f>
        <v>CITILINK</v>
      </c>
      <c r="D8" s="1" t="s">
        <v>108</v>
      </c>
      <c r="L8" s="6" t="s">
        <v>45</v>
      </c>
      <c r="M8" s="1" t="str">
        <f>IF(Info!$B$15="","Клиент",Info!$B$15)</f>
        <v>CITILINK</v>
      </c>
      <c r="N8" s="1" t="s">
        <v>108</v>
      </c>
    </row>
    <row r="9" spans="1:26" x14ac:dyDescent="0.2">
      <c r="A9" s="45" t="s">
        <v>42</v>
      </c>
      <c r="B9" s="8" t="s">
        <v>49</v>
      </c>
      <c r="C9" s="17">
        <f t="shared" ref="C9:D13" ca="1" si="3">RANDBETWEEN(1,10)/100</f>
        <v>7.0000000000000007E-2</v>
      </c>
      <c r="D9" s="17">
        <f t="shared" ca="1" si="3"/>
        <v>0.03</v>
      </c>
      <c r="H9" s="9"/>
      <c r="I9" s="9"/>
      <c r="J9" s="9"/>
      <c r="K9" s="45" t="s">
        <v>42</v>
      </c>
      <c r="L9" s="8" t="s">
        <v>111</v>
      </c>
      <c r="M9" s="17">
        <f t="shared" ref="M9:N14" ca="1" si="4">RANDBETWEEN(1,10)/100</f>
        <v>7.0000000000000007E-2</v>
      </c>
      <c r="N9" s="17">
        <f t="shared" ca="1" si="4"/>
        <v>0.01</v>
      </c>
    </row>
    <row r="10" spans="1:26" x14ac:dyDescent="0.2">
      <c r="A10" s="45"/>
      <c r="B10" s="8" t="s">
        <v>50</v>
      </c>
      <c r="C10" s="17">
        <f t="shared" ca="1" si="3"/>
        <v>0.05</v>
      </c>
      <c r="D10" s="17">
        <f t="shared" ca="1" si="3"/>
        <v>0.1</v>
      </c>
      <c r="H10" s="9"/>
      <c r="I10" s="9"/>
      <c r="J10" s="9"/>
      <c r="K10" s="45"/>
      <c r="L10" s="8" t="s">
        <v>46</v>
      </c>
      <c r="M10" s="17">
        <f t="shared" ca="1" si="4"/>
        <v>0.05</v>
      </c>
      <c r="N10" s="17">
        <f t="shared" ca="1" si="4"/>
        <v>0.04</v>
      </c>
    </row>
    <row r="11" spans="1:26" x14ac:dyDescent="0.2">
      <c r="A11" s="45"/>
      <c r="B11" s="8" t="s">
        <v>51</v>
      </c>
      <c r="C11" s="17">
        <f t="shared" ca="1" si="3"/>
        <v>7.0000000000000007E-2</v>
      </c>
      <c r="D11" s="17">
        <f t="shared" ca="1" si="3"/>
        <v>0.09</v>
      </c>
      <c r="H11" s="9"/>
      <c r="I11" s="9"/>
      <c r="J11" s="9"/>
      <c r="K11" s="46" t="s">
        <v>43</v>
      </c>
      <c r="L11" s="11" t="s">
        <v>111</v>
      </c>
      <c r="M11" s="17">
        <f t="shared" ca="1" si="4"/>
        <v>0.1</v>
      </c>
      <c r="N11" s="17">
        <f t="shared" ca="1" si="4"/>
        <v>0.04</v>
      </c>
    </row>
    <row r="12" spans="1:26" x14ac:dyDescent="0.2">
      <c r="A12" s="46" t="s">
        <v>43</v>
      </c>
      <c r="B12" s="11" t="s">
        <v>110</v>
      </c>
      <c r="C12" s="17">
        <f t="shared" ca="1" si="3"/>
        <v>0.08</v>
      </c>
      <c r="D12" s="17">
        <f t="shared" ca="1" si="3"/>
        <v>0.1</v>
      </c>
      <c r="H12" s="9"/>
      <c r="I12" s="9"/>
      <c r="J12" s="9"/>
      <c r="K12" s="46"/>
      <c r="L12" s="11" t="s">
        <v>112</v>
      </c>
      <c r="M12" s="17">
        <f t="shared" ca="1" si="4"/>
        <v>7.0000000000000007E-2</v>
      </c>
      <c r="N12" s="17">
        <f t="shared" ca="1" si="4"/>
        <v>0.09</v>
      </c>
    </row>
    <row r="13" spans="1:26" x14ac:dyDescent="0.2">
      <c r="A13" s="46"/>
      <c r="B13" s="11" t="s">
        <v>109</v>
      </c>
      <c r="C13" s="17">
        <f t="shared" ca="1" si="3"/>
        <v>0.02</v>
      </c>
      <c r="D13" s="17">
        <f t="shared" ca="1" si="3"/>
        <v>0.03</v>
      </c>
      <c r="H13" s="9"/>
      <c r="I13" s="9"/>
      <c r="J13" s="9"/>
      <c r="K13" s="46"/>
      <c r="L13" s="11" t="s">
        <v>47</v>
      </c>
      <c r="M13" s="17">
        <f t="shared" ca="1" si="4"/>
        <v>0.04</v>
      </c>
      <c r="N13" s="17">
        <f t="shared" ca="1" si="4"/>
        <v>0.05</v>
      </c>
    </row>
    <row r="14" spans="1:26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46"/>
      <c r="L14" s="11" t="s">
        <v>116</v>
      </c>
      <c r="M14" s="17">
        <f t="shared" ca="1" si="4"/>
        <v>0.04</v>
      </c>
      <c r="N14" s="17">
        <f t="shared" ca="1" si="4"/>
        <v>0.02</v>
      </c>
    </row>
    <row r="17" spans="5:16" x14ac:dyDescent="0.2">
      <c r="E17" s="1" t="s">
        <v>43</v>
      </c>
      <c r="L17" s="1" t="s">
        <v>42</v>
      </c>
      <c r="P17" s="1" t="s">
        <v>43</v>
      </c>
    </row>
    <row r="18" spans="5:16" x14ac:dyDescent="0.2">
      <c r="E18" s="1" t="s">
        <v>53</v>
      </c>
      <c r="L18" s="1" t="s">
        <v>54</v>
      </c>
      <c r="P18" s="1" t="s">
        <v>54</v>
      </c>
    </row>
    <row r="19" spans="5:16" x14ac:dyDescent="0.2">
      <c r="E19" s="1" t="s">
        <v>110</v>
      </c>
      <c r="L19" s="1" t="s">
        <v>111</v>
      </c>
      <c r="P19" s="1" t="s">
        <v>111</v>
      </c>
    </row>
    <row r="27" spans="5:16" x14ac:dyDescent="0.2">
      <c r="E27" s="1" t="s">
        <v>109</v>
      </c>
      <c r="L27" s="1" t="s">
        <v>46</v>
      </c>
      <c r="P27" s="1" t="s">
        <v>112</v>
      </c>
    </row>
    <row r="35" spans="16:16" x14ac:dyDescent="0.2">
      <c r="P35" s="1" t="s">
        <v>47</v>
      </c>
    </row>
    <row r="43" spans="16:16" x14ac:dyDescent="0.2">
      <c r="P43" s="1" t="s">
        <v>116</v>
      </c>
    </row>
    <row r="50" spans="2:14" x14ac:dyDescent="0.2">
      <c r="B50" s="7" t="str">
        <f>B8</f>
        <v>Типы таргетинга</v>
      </c>
      <c r="C50" s="7" t="str">
        <f t="shared" ref="C50:D50" si="5">C8</f>
        <v>CITILINK</v>
      </c>
      <c r="D50" s="7" t="str">
        <f t="shared" si="5"/>
        <v>Среднее по группе конкурентов</v>
      </c>
      <c r="L50" s="7" t="str">
        <f>L8</f>
        <v>Типы баннеров</v>
      </c>
      <c r="M50" s="7" t="str">
        <f t="shared" ref="M50:N51" si="6">M8</f>
        <v>CITILINK</v>
      </c>
      <c r="N50" s="7" t="str">
        <f t="shared" si="6"/>
        <v>Среднее по группе конкурентов</v>
      </c>
    </row>
    <row r="51" spans="2:14" x14ac:dyDescent="0.2">
      <c r="B51" s="7" t="str">
        <f t="shared" ref="B51:D55" si="7">B9</f>
        <v>Фраза (прочее)</v>
      </c>
      <c r="C51" s="35">
        <f t="shared" ca="1" si="7"/>
        <v>7.0000000000000007E-2</v>
      </c>
      <c r="D51" s="35">
        <f t="shared" ca="1" si="7"/>
        <v>0.03</v>
      </c>
      <c r="L51" s="7" t="str">
        <f t="shared" ref="L51:N56" si="8">L9</f>
        <v>Текстово-графические</v>
      </c>
      <c r="M51" s="35">
        <f t="shared" ca="1" si="6"/>
        <v>7.0000000000000007E-2</v>
      </c>
      <c r="N51" s="35">
        <f t="shared" ca="1" si="6"/>
        <v>0.01</v>
      </c>
    </row>
    <row r="52" spans="2:14" x14ac:dyDescent="0.2">
      <c r="B52" s="7" t="str">
        <f t="shared" si="7"/>
        <v>Фраза (навигационные)</v>
      </c>
      <c r="C52" s="35">
        <f t="shared" ca="1" si="7"/>
        <v>0.05</v>
      </c>
      <c r="D52" s="35">
        <f t="shared" ca="1" si="7"/>
        <v>0.1</v>
      </c>
      <c r="L52" s="7" t="str">
        <f t="shared" si="8"/>
        <v>Баннер на поиске</v>
      </c>
      <c r="M52" s="35">
        <f t="shared" ca="1" si="8"/>
        <v>0.05</v>
      </c>
      <c r="N52" s="35">
        <f t="shared" ca="1" si="8"/>
        <v>0.04</v>
      </c>
    </row>
    <row r="53" spans="2:14" x14ac:dyDescent="0.2">
      <c r="B53" s="7" t="str">
        <f t="shared" si="7"/>
        <v>Фраза (ДРФ)</v>
      </c>
      <c r="C53" s="35">
        <f t="shared" ca="1" si="7"/>
        <v>7.0000000000000007E-2</v>
      </c>
      <c r="D53" s="35">
        <f t="shared" ca="1" si="7"/>
        <v>0.09</v>
      </c>
      <c r="L53" s="7" t="str">
        <f t="shared" si="8"/>
        <v>Текстово-графические</v>
      </c>
      <c r="M53" s="35">
        <f t="shared" ca="1" si="8"/>
        <v>0.1</v>
      </c>
      <c r="N53" s="35">
        <f t="shared" ca="1" si="8"/>
        <v>0.04</v>
      </c>
    </row>
    <row r="54" spans="2:14" x14ac:dyDescent="0.2">
      <c r="B54" s="7" t="str">
        <f t="shared" si="7"/>
        <v>Фразы</v>
      </c>
      <c r="C54" s="35">
        <f t="shared" ca="1" si="7"/>
        <v>0.08</v>
      </c>
      <c r="D54" s="35">
        <f t="shared" ca="1" si="7"/>
        <v>0.1</v>
      </c>
      <c r="L54" s="7" t="str">
        <f t="shared" si="8"/>
        <v>Графические</v>
      </c>
      <c r="M54" s="35">
        <f t="shared" ca="1" si="8"/>
        <v>7.0000000000000007E-2</v>
      </c>
      <c r="N54" s="35">
        <f t="shared" ca="1" si="8"/>
        <v>0.09</v>
      </c>
    </row>
    <row r="55" spans="2:14" x14ac:dyDescent="0.2">
      <c r="B55" s="7" t="str">
        <f t="shared" si="7"/>
        <v>Ретаргетинг и подбор аудитории</v>
      </c>
      <c r="C55" s="35">
        <f t="shared" ca="1" si="7"/>
        <v>0.02</v>
      </c>
      <c r="D55" s="35">
        <f t="shared" ca="1" si="7"/>
        <v>0.03</v>
      </c>
      <c r="L55" s="7" t="str">
        <f t="shared" si="8"/>
        <v>Смарт-баннеры</v>
      </c>
      <c r="M55" s="35">
        <f t="shared" ca="1" si="8"/>
        <v>0.04</v>
      </c>
      <c r="N55" s="35">
        <f t="shared" ca="1" si="8"/>
        <v>0.05</v>
      </c>
    </row>
    <row r="56" spans="2:14" x14ac:dyDescent="0.2">
      <c r="L56" s="7" t="str">
        <f t="shared" si="8"/>
        <v xml:space="preserve">Видеообъявления и видеодополнения </v>
      </c>
      <c r="M56" s="35">
        <f t="shared" ca="1" si="8"/>
        <v>0.04</v>
      </c>
      <c r="N56" s="35">
        <f t="shared" ca="1" si="8"/>
        <v>0.02</v>
      </c>
    </row>
  </sheetData>
  <mergeCells count="4">
    <mergeCell ref="A9:A11"/>
    <mergeCell ref="K9:K10"/>
    <mergeCell ref="K11:K14"/>
    <mergeCell ref="A12:A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A100"/>
  <sheetViews>
    <sheetView workbookViewId="0"/>
  </sheetViews>
  <sheetFormatPr defaultColWidth="8.875" defaultRowHeight="12.75" x14ac:dyDescent="0.2"/>
  <cols>
    <col min="1" max="1" width="13.625" style="1" customWidth="1"/>
    <col min="2" max="2" width="10.625" style="1" customWidth="1"/>
    <col min="3" max="3" width="5.625" style="1" customWidth="1"/>
    <col min="4" max="4" width="13.625" style="1" customWidth="1"/>
    <col min="5" max="5" width="10.625" style="1" customWidth="1"/>
    <col min="6" max="6" width="5.625" style="1" customWidth="1"/>
    <col min="7" max="7" width="13.625" style="1" customWidth="1"/>
    <col min="8" max="8" width="10.625" style="1" customWidth="1"/>
    <col min="9" max="11" width="5.625" style="1" customWidth="1"/>
    <col min="12" max="12" width="13.625" style="1" customWidth="1"/>
    <col min="13" max="15" width="10.625" style="1" customWidth="1"/>
    <col min="16" max="17" width="8.625" style="1" customWidth="1"/>
    <col min="18" max="18" width="5.625" style="1" customWidth="1"/>
    <col min="19" max="19" width="13.625" style="1" customWidth="1"/>
    <col min="20" max="22" width="10.625" style="1" customWidth="1"/>
    <col min="23" max="24" width="8.625" style="1" customWidth="1"/>
    <col min="25" max="25" width="5.625" style="1" customWidth="1"/>
    <col min="26" max="26" width="13.625" style="1" customWidth="1"/>
    <col min="27" max="29" width="10.625" style="1" customWidth="1"/>
    <col min="30" max="31" width="8.625" style="1" customWidth="1"/>
    <col min="32" max="32" width="8.875" style="1"/>
    <col min="33" max="44" width="8.875" style="1" customWidth="1"/>
    <col min="45" max="16384" width="8.875" style="1"/>
  </cols>
  <sheetData>
    <row r="1" spans="1:53" x14ac:dyDescent="0.2">
      <c r="A1" s="6" t="s">
        <v>90</v>
      </c>
      <c r="L1" s="6" t="s">
        <v>60</v>
      </c>
    </row>
    <row r="2" spans="1:53" x14ac:dyDescent="0.2">
      <c r="A2" s="5"/>
      <c r="B2" s="19" t="s">
        <v>56</v>
      </c>
      <c r="D2" s="12"/>
      <c r="E2" s="20" t="s">
        <v>42</v>
      </c>
      <c r="G2" s="13"/>
      <c r="H2" s="18" t="s">
        <v>43</v>
      </c>
      <c r="L2" s="5"/>
      <c r="M2" s="42" t="s">
        <v>56</v>
      </c>
      <c r="N2" s="42"/>
      <c r="O2" s="42"/>
      <c r="P2" s="42"/>
      <c r="Q2" s="42"/>
      <c r="S2" s="12"/>
      <c r="T2" s="43" t="s">
        <v>42</v>
      </c>
      <c r="U2" s="43"/>
      <c r="V2" s="43"/>
      <c r="W2" s="43"/>
      <c r="X2" s="43"/>
      <c r="Z2" s="13"/>
      <c r="AA2" s="44" t="s">
        <v>43</v>
      </c>
      <c r="AB2" s="44"/>
      <c r="AC2" s="44"/>
      <c r="AD2" s="44"/>
      <c r="AE2" s="44"/>
      <c r="AG2" s="1" t="s">
        <v>93</v>
      </c>
      <c r="AS2" s="1" t="s">
        <v>94</v>
      </c>
    </row>
    <row r="3" spans="1:53" x14ac:dyDescent="0.2">
      <c r="A3" s="5"/>
      <c r="B3" s="5" t="s">
        <v>78</v>
      </c>
      <c r="D3" s="12"/>
      <c r="E3" s="12" t="s">
        <v>78</v>
      </c>
      <c r="G3" s="13"/>
      <c r="H3" s="13" t="s">
        <v>78</v>
      </c>
      <c r="L3" s="5"/>
      <c r="M3" s="5" t="s">
        <v>40</v>
      </c>
      <c r="N3" s="5" t="s">
        <v>78</v>
      </c>
      <c r="O3" s="5" t="s">
        <v>61</v>
      </c>
      <c r="P3" s="5" t="s">
        <v>62</v>
      </c>
      <c r="Q3" s="5" t="s">
        <v>73</v>
      </c>
      <c r="S3" s="12"/>
      <c r="T3" s="12" t="s">
        <v>40</v>
      </c>
      <c r="U3" s="12" t="s">
        <v>78</v>
      </c>
      <c r="V3" s="12" t="s">
        <v>61</v>
      </c>
      <c r="W3" s="12" t="s">
        <v>62</v>
      </c>
      <c r="X3" s="12" t="s">
        <v>73</v>
      </c>
      <c r="Z3" s="13"/>
      <c r="AA3" s="13" t="s">
        <v>40</v>
      </c>
      <c r="AB3" s="13" t="s">
        <v>78</v>
      </c>
      <c r="AC3" s="13" t="s">
        <v>61</v>
      </c>
      <c r="AD3" s="13" t="s">
        <v>62</v>
      </c>
      <c r="AE3" s="13" t="s">
        <v>73</v>
      </c>
      <c r="AG3" s="1" t="s">
        <v>56</v>
      </c>
      <c r="AS3" s="1" t="s">
        <v>56</v>
      </c>
      <c r="AW3" s="1" t="s">
        <v>42</v>
      </c>
      <c r="BA3" s="1" t="s">
        <v>43</v>
      </c>
    </row>
    <row r="4" spans="1:53" x14ac:dyDescent="0.2">
      <c r="A4" s="1" t="str">
        <f>IF(Info!$B$15="","Клиент",Info!$B$15)</f>
        <v>CITILINK</v>
      </c>
      <c r="B4" s="10">
        <f ca="1">RANDBETWEEN(1,9)*10^4</f>
        <v>90000</v>
      </c>
      <c r="D4" s="1" t="str">
        <f>IF(Info!$B$15="","Клиент",Info!$B$15)</f>
        <v>CITILINK</v>
      </c>
      <c r="E4" s="10">
        <f ca="1">RANDBETWEEN(1,9)*10^4</f>
        <v>50000</v>
      </c>
      <c r="G4" s="1" t="str">
        <f>IF(Info!$B$15="","Клиент",Info!$B$15)</f>
        <v>CITILINK</v>
      </c>
      <c r="H4" s="10">
        <f ca="1">RANDBETWEEN(1,9)*10^4</f>
        <v>10000</v>
      </c>
      <c r="L4" s="1" t="str">
        <f>IF(Info!$B$15="","Клиент",Info!$B$15)</f>
        <v>CITILINK</v>
      </c>
      <c r="M4" s="4">
        <f ca="1">RANDBETWEEN(1,9)*10^5</f>
        <v>800000</v>
      </c>
      <c r="N4" s="10">
        <f ca="1">RANDBETWEEN(1,9)*10^4</f>
        <v>90000</v>
      </c>
      <c r="O4" s="4">
        <f t="shared" ref="O4:O24" ca="1" si="0">RANDBETWEEN(1,9)*10^6</f>
        <v>1000000</v>
      </c>
      <c r="P4" s="4">
        <f t="shared" ref="P4:P25" ca="1" si="1">RANDBETWEEN(1,9)*10^3</f>
        <v>4000</v>
      </c>
      <c r="Q4" s="15">
        <f t="shared" ref="Q4:Q25" ca="1" si="2">RANDBETWEEN(1,9)/100</f>
        <v>0.03</v>
      </c>
      <c r="S4" s="1" t="str">
        <f>IF(Info!$B$15="","Клиент",Info!$B$15)</f>
        <v>CITILINK</v>
      </c>
      <c r="T4" s="4">
        <f ca="1">RANDBETWEEN(1,9)*10^5</f>
        <v>400000</v>
      </c>
      <c r="U4" s="10">
        <f ca="1">RANDBETWEEN(1,9)*10^4</f>
        <v>30000</v>
      </c>
      <c r="V4" s="4">
        <f t="shared" ref="V4:V24" ca="1" si="3">RANDBETWEEN(1,9)*10^6</f>
        <v>7000000</v>
      </c>
      <c r="W4" s="4">
        <f t="shared" ref="W4:W25" ca="1" si="4">RANDBETWEEN(1,9)*10^3</f>
        <v>5000</v>
      </c>
      <c r="X4" s="15">
        <f t="shared" ref="X4:X25" ca="1" si="5">RANDBETWEEN(1,9)/100</f>
        <v>0.08</v>
      </c>
      <c r="Z4" s="1" t="str">
        <f>IF(Info!$B$15="","Клиент",Info!$B$15)</f>
        <v>CITILINK</v>
      </c>
      <c r="AA4" s="4">
        <f ca="1">RANDBETWEEN(1,9)*10^5</f>
        <v>300000</v>
      </c>
      <c r="AB4" s="10">
        <f ca="1">RANDBETWEEN(1,9)*10^4</f>
        <v>20000</v>
      </c>
      <c r="AC4" s="4">
        <f t="shared" ref="AC4:AC24" ca="1" si="6">RANDBETWEEN(1,9)*10^6</f>
        <v>5000000</v>
      </c>
      <c r="AD4" s="4">
        <f t="shared" ref="AD4:AD25" ca="1" si="7">RANDBETWEEN(1,9)*10^3</f>
        <v>3000</v>
      </c>
      <c r="AE4" s="15">
        <f t="shared" ref="AE4:AE25" ca="1" si="8">RANDBETWEEN(1,9)/100</f>
        <v>0.02</v>
      </c>
      <c r="AG4" s="1" t="s">
        <v>78</v>
      </c>
    </row>
    <row r="5" spans="1:53" x14ac:dyDescent="0.2">
      <c r="A5" s="1" t="s">
        <v>63</v>
      </c>
      <c r="B5" s="10">
        <f ca="1">RANDBETWEEN(1,9)*10^4</f>
        <v>60000</v>
      </c>
      <c r="D5" s="1" t="s">
        <v>63</v>
      </c>
      <c r="E5" s="10">
        <f ca="1">RANDBETWEEN(1,9)*10^4</f>
        <v>90000</v>
      </c>
      <c r="G5" s="1" t="s">
        <v>63</v>
      </c>
      <c r="H5" s="10">
        <f ca="1">RANDBETWEEN(1,9)*10^4</f>
        <v>40000</v>
      </c>
      <c r="L5" s="1" t="s">
        <v>63</v>
      </c>
      <c r="M5" s="4">
        <f t="shared" ref="M5:M14" ca="1" si="9">RANDBETWEEN(1,9)*10^5</f>
        <v>700000</v>
      </c>
      <c r="N5" s="10">
        <f ca="1">RANDBETWEEN(1,9)*10^4</f>
        <v>90000</v>
      </c>
      <c r="O5" s="4">
        <f t="shared" ca="1" si="0"/>
        <v>3000000</v>
      </c>
      <c r="P5" s="4">
        <f t="shared" ca="1" si="1"/>
        <v>9000</v>
      </c>
      <c r="Q5" s="15">
        <f t="shared" ca="1" si="2"/>
        <v>0.06</v>
      </c>
      <c r="S5" s="1" t="s">
        <v>63</v>
      </c>
      <c r="T5" s="4">
        <f t="shared" ref="T5:T14" ca="1" si="10">RANDBETWEEN(1,9)*10^5</f>
        <v>600000</v>
      </c>
      <c r="U5" s="10">
        <f ca="1">RANDBETWEEN(1,9)*10^4</f>
        <v>40000</v>
      </c>
      <c r="V5" s="4">
        <f t="shared" ca="1" si="3"/>
        <v>8000000</v>
      </c>
      <c r="W5" s="4">
        <f t="shared" ca="1" si="4"/>
        <v>5000</v>
      </c>
      <c r="X5" s="15">
        <f t="shared" ca="1" si="5"/>
        <v>0.05</v>
      </c>
      <c r="Z5" s="1" t="s">
        <v>63</v>
      </c>
      <c r="AA5" s="4">
        <f t="shared" ref="AA5:AA14" ca="1" si="11">RANDBETWEEN(1,9)*10^5</f>
        <v>200000</v>
      </c>
      <c r="AB5" s="10">
        <f ca="1">RANDBETWEEN(1,9)*10^4</f>
        <v>40000</v>
      </c>
      <c r="AC5" s="4">
        <f t="shared" ca="1" si="6"/>
        <v>6000000</v>
      </c>
      <c r="AD5" s="4">
        <f t="shared" ca="1" si="7"/>
        <v>1000</v>
      </c>
      <c r="AE5" s="15">
        <f t="shared" ca="1" si="8"/>
        <v>0.09</v>
      </c>
    </row>
    <row r="6" spans="1:53" x14ac:dyDescent="0.2">
      <c r="A6" s="1" t="s">
        <v>64</v>
      </c>
      <c r="B6" s="10">
        <f t="shared" ref="B6:B24" ca="1" si="12">B5*0.7</f>
        <v>42000</v>
      </c>
      <c r="D6" s="1" t="s">
        <v>64</v>
      </c>
      <c r="E6" s="10">
        <f t="shared" ref="E6:E24" ca="1" si="13">E5*0.7</f>
        <v>62999.999999999993</v>
      </c>
      <c r="G6" s="1" t="s">
        <v>64</v>
      </c>
      <c r="H6" s="10">
        <f t="shared" ref="H6:H24" ca="1" si="14">H5*0.7</f>
        <v>28000</v>
      </c>
      <c r="L6" s="1" t="s">
        <v>64</v>
      </c>
      <c r="M6" s="4">
        <f t="shared" ca="1" si="9"/>
        <v>700000</v>
      </c>
      <c r="N6" s="10">
        <f t="shared" ref="N6:N24" ca="1" si="15">N5*0.7</f>
        <v>62999.999999999993</v>
      </c>
      <c r="O6" s="4">
        <f t="shared" ca="1" si="0"/>
        <v>3000000</v>
      </c>
      <c r="P6" s="4">
        <f t="shared" ca="1" si="1"/>
        <v>7000</v>
      </c>
      <c r="Q6" s="15">
        <f t="shared" ca="1" si="2"/>
        <v>0.09</v>
      </c>
      <c r="S6" s="1" t="s">
        <v>64</v>
      </c>
      <c r="T6" s="4">
        <f t="shared" ca="1" si="10"/>
        <v>400000</v>
      </c>
      <c r="U6" s="10">
        <f t="shared" ref="U6:U24" ca="1" si="16">U5*0.7</f>
        <v>28000</v>
      </c>
      <c r="V6" s="4">
        <f t="shared" ca="1" si="3"/>
        <v>2000000</v>
      </c>
      <c r="W6" s="4">
        <f t="shared" ca="1" si="4"/>
        <v>9000</v>
      </c>
      <c r="X6" s="15">
        <f t="shared" ca="1" si="5"/>
        <v>7.0000000000000007E-2</v>
      </c>
      <c r="Z6" s="1" t="s">
        <v>64</v>
      </c>
      <c r="AA6" s="4">
        <f t="shared" ca="1" si="11"/>
        <v>300000</v>
      </c>
      <c r="AB6" s="10">
        <f t="shared" ref="AB6:AB24" ca="1" si="17">AB5*0.7</f>
        <v>28000</v>
      </c>
      <c r="AC6" s="4">
        <f t="shared" ca="1" si="6"/>
        <v>6000000</v>
      </c>
      <c r="AD6" s="4">
        <f t="shared" ca="1" si="7"/>
        <v>8000</v>
      </c>
      <c r="AE6" s="15">
        <f t="shared" ca="1" si="8"/>
        <v>0.05</v>
      </c>
    </row>
    <row r="7" spans="1:53" x14ac:dyDescent="0.2">
      <c r="A7" s="1" t="s">
        <v>65</v>
      </c>
      <c r="B7" s="10">
        <f t="shared" ca="1" si="12"/>
        <v>29399.999999999996</v>
      </c>
      <c r="D7" s="1" t="s">
        <v>65</v>
      </c>
      <c r="E7" s="10">
        <f t="shared" ca="1" si="13"/>
        <v>44099.999999999993</v>
      </c>
      <c r="G7" s="1" t="s">
        <v>65</v>
      </c>
      <c r="H7" s="10">
        <f t="shared" ca="1" si="14"/>
        <v>19600</v>
      </c>
      <c r="L7" s="1" t="s">
        <v>65</v>
      </c>
      <c r="M7" s="4">
        <f t="shared" ca="1" si="9"/>
        <v>600000</v>
      </c>
      <c r="N7" s="10">
        <f t="shared" ca="1" si="15"/>
        <v>44099.999999999993</v>
      </c>
      <c r="O7" s="4">
        <f t="shared" ca="1" si="0"/>
        <v>8000000</v>
      </c>
      <c r="P7" s="4">
        <f t="shared" ca="1" si="1"/>
        <v>9000</v>
      </c>
      <c r="Q7" s="15">
        <f t="shared" ca="1" si="2"/>
        <v>7.0000000000000007E-2</v>
      </c>
      <c r="S7" s="1" t="s">
        <v>65</v>
      </c>
      <c r="T7" s="4">
        <f t="shared" ca="1" si="10"/>
        <v>900000</v>
      </c>
      <c r="U7" s="10">
        <f t="shared" ca="1" si="16"/>
        <v>19600</v>
      </c>
      <c r="V7" s="4">
        <f t="shared" ca="1" si="3"/>
        <v>2000000</v>
      </c>
      <c r="W7" s="4">
        <f t="shared" ca="1" si="4"/>
        <v>8000</v>
      </c>
      <c r="X7" s="15">
        <f t="shared" ca="1" si="5"/>
        <v>0.09</v>
      </c>
      <c r="Z7" s="1" t="s">
        <v>65</v>
      </c>
      <c r="AA7" s="4">
        <f t="shared" ca="1" si="11"/>
        <v>500000</v>
      </c>
      <c r="AB7" s="10">
        <f t="shared" ca="1" si="17"/>
        <v>19600</v>
      </c>
      <c r="AC7" s="4">
        <f t="shared" ca="1" si="6"/>
        <v>2000000</v>
      </c>
      <c r="AD7" s="4">
        <f t="shared" ca="1" si="7"/>
        <v>9000</v>
      </c>
      <c r="AE7" s="15">
        <f t="shared" ca="1" si="8"/>
        <v>0.01</v>
      </c>
    </row>
    <row r="8" spans="1:53" x14ac:dyDescent="0.2">
      <c r="A8" s="1" t="s">
        <v>66</v>
      </c>
      <c r="B8" s="10">
        <f t="shared" ca="1" si="12"/>
        <v>20579.999999999996</v>
      </c>
      <c r="D8" s="1" t="s">
        <v>66</v>
      </c>
      <c r="E8" s="10">
        <f t="shared" ca="1" si="13"/>
        <v>30869.999999999993</v>
      </c>
      <c r="G8" s="1" t="s">
        <v>66</v>
      </c>
      <c r="H8" s="10">
        <f t="shared" ca="1" si="14"/>
        <v>13720</v>
      </c>
      <c r="L8" s="1" t="s">
        <v>66</v>
      </c>
      <c r="M8" s="4">
        <f t="shared" ca="1" si="9"/>
        <v>400000</v>
      </c>
      <c r="N8" s="10">
        <f t="shared" ca="1" si="15"/>
        <v>30869.999999999993</v>
      </c>
      <c r="O8" s="4">
        <f t="shared" ca="1" si="0"/>
        <v>4000000</v>
      </c>
      <c r="P8" s="4">
        <f t="shared" ca="1" si="1"/>
        <v>3000</v>
      </c>
      <c r="Q8" s="15">
        <f t="shared" ca="1" si="2"/>
        <v>0.01</v>
      </c>
      <c r="S8" s="1" t="s">
        <v>66</v>
      </c>
      <c r="T8" s="4">
        <f t="shared" ca="1" si="10"/>
        <v>400000</v>
      </c>
      <c r="U8" s="10">
        <f t="shared" ca="1" si="16"/>
        <v>13720</v>
      </c>
      <c r="V8" s="4">
        <f t="shared" ca="1" si="3"/>
        <v>6000000</v>
      </c>
      <c r="W8" s="4">
        <f t="shared" ca="1" si="4"/>
        <v>4000</v>
      </c>
      <c r="X8" s="15">
        <f t="shared" ca="1" si="5"/>
        <v>0.03</v>
      </c>
      <c r="Z8" s="1" t="s">
        <v>66</v>
      </c>
      <c r="AA8" s="4">
        <f t="shared" ca="1" si="11"/>
        <v>800000</v>
      </c>
      <c r="AB8" s="10">
        <f t="shared" ca="1" si="17"/>
        <v>13720</v>
      </c>
      <c r="AC8" s="4">
        <f t="shared" ca="1" si="6"/>
        <v>3000000</v>
      </c>
      <c r="AD8" s="4">
        <f t="shared" ca="1" si="7"/>
        <v>1000</v>
      </c>
      <c r="AE8" s="15">
        <f t="shared" ca="1" si="8"/>
        <v>0.08</v>
      </c>
    </row>
    <row r="9" spans="1:53" x14ac:dyDescent="0.2">
      <c r="A9" s="1" t="s">
        <v>67</v>
      </c>
      <c r="B9" s="10">
        <f t="shared" ca="1" si="12"/>
        <v>14405.999999999996</v>
      </c>
      <c r="D9" s="1" t="s">
        <v>67</v>
      </c>
      <c r="E9" s="10">
        <f t="shared" ca="1" si="13"/>
        <v>21608.999999999993</v>
      </c>
      <c r="G9" s="1" t="s">
        <v>67</v>
      </c>
      <c r="H9" s="10">
        <f t="shared" ca="1" si="14"/>
        <v>9604</v>
      </c>
      <c r="L9" s="1" t="s">
        <v>67</v>
      </c>
      <c r="M9" s="4">
        <f t="shared" ca="1" si="9"/>
        <v>900000</v>
      </c>
      <c r="N9" s="10">
        <f t="shared" ca="1" si="15"/>
        <v>21608.999999999993</v>
      </c>
      <c r="O9" s="4">
        <f t="shared" ca="1" si="0"/>
        <v>3000000</v>
      </c>
      <c r="P9" s="4">
        <f t="shared" ca="1" si="1"/>
        <v>5000</v>
      </c>
      <c r="Q9" s="15">
        <f t="shared" ca="1" si="2"/>
        <v>0.08</v>
      </c>
      <c r="S9" s="1" t="s">
        <v>67</v>
      </c>
      <c r="T9" s="4">
        <f t="shared" ca="1" si="10"/>
        <v>400000</v>
      </c>
      <c r="U9" s="10">
        <f t="shared" ca="1" si="16"/>
        <v>9604</v>
      </c>
      <c r="V9" s="4">
        <f t="shared" ca="1" si="3"/>
        <v>5000000</v>
      </c>
      <c r="W9" s="4">
        <f t="shared" ca="1" si="4"/>
        <v>9000</v>
      </c>
      <c r="X9" s="15">
        <f t="shared" ca="1" si="5"/>
        <v>0.01</v>
      </c>
      <c r="Z9" s="1" t="s">
        <v>67</v>
      </c>
      <c r="AA9" s="4">
        <f t="shared" ca="1" si="11"/>
        <v>200000</v>
      </c>
      <c r="AB9" s="10">
        <f t="shared" ca="1" si="17"/>
        <v>9604</v>
      </c>
      <c r="AC9" s="4">
        <f t="shared" ca="1" si="6"/>
        <v>1000000</v>
      </c>
      <c r="AD9" s="4">
        <f t="shared" ca="1" si="7"/>
        <v>4000</v>
      </c>
      <c r="AE9" s="15">
        <f t="shared" ca="1" si="8"/>
        <v>0.02</v>
      </c>
    </row>
    <row r="10" spans="1:53" x14ac:dyDescent="0.2">
      <c r="A10" s="1" t="s">
        <v>68</v>
      </c>
      <c r="B10" s="10">
        <f t="shared" ca="1" si="12"/>
        <v>10084.199999999997</v>
      </c>
      <c r="D10" s="1" t="s">
        <v>68</v>
      </c>
      <c r="E10" s="10">
        <f t="shared" ca="1" si="13"/>
        <v>15126.299999999994</v>
      </c>
      <c r="G10" s="1" t="s">
        <v>68</v>
      </c>
      <c r="H10" s="10">
        <f t="shared" ca="1" si="14"/>
        <v>6722.7999999999993</v>
      </c>
      <c r="L10" s="1" t="s">
        <v>68</v>
      </c>
      <c r="M10" s="4">
        <f t="shared" ca="1" si="9"/>
        <v>600000</v>
      </c>
      <c r="N10" s="10">
        <f t="shared" ca="1" si="15"/>
        <v>15126.299999999994</v>
      </c>
      <c r="O10" s="4">
        <f t="shared" ca="1" si="0"/>
        <v>9000000</v>
      </c>
      <c r="P10" s="4">
        <f t="shared" ca="1" si="1"/>
        <v>5000</v>
      </c>
      <c r="Q10" s="15">
        <f t="shared" ca="1" si="2"/>
        <v>0.05</v>
      </c>
      <c r="S10" s="1" t="s">
        <v>68</v>
      </c>
      <c r="T10" s="4">
        <f t="shared" ca="1" si="10"/>
        <v>200000</v>
      </c>
      <c r="U10" s="10">
        <f t="shared" ca="1" si="16"/>
        <v>6722.7999999999993</v>
      </c>
      <c r="V10" s="4">
        <f t="shared" ca="1" si="3"/>
        <v>3000000</v>
      </c>
      <c r="W10" s="4">
        <f t="shared" ca="1" si="4"/>
        <v>6000</v>
      </c>
      <c r="X10" s="15">
        <f t="shared" ca="1" si="5"/>
        <v>0.03</v>
      </c>
      <c r="Z10" s="1" t="s">
        <v>68</v>
      </c>
      <c r="AA10" s="4">
        <f t="shared" ca="1" si="11"/>
        <v>300000</v>
      </c>
      <c r="AB10" s="10">
        <f t="shared" ca="1" si="17"/>
        <v>6722.7999999999993</v>
      </c>
      <c r="AC10" s="4">
        <f t="shared" ca="1" si="6"/>
        <v>7000000</v>
      </c>
      <c r="AD10" s="4">
        <f t="shared" ca="1" si="7"/>
        <v>6000</v>
      </c>
      <c r="AE10" s="15">
        <f t="shared" ca="1" si="8"/>
        <v>0.03</v>
      </c>
    </row>
    <row r="11" spans="1:53" x14ac:dyDescent="0.2">
      <c r="A11" s="1" t="s">
        <v>69</v>
      </c>
      <c r="B11" s="10">
        <f t="shared" ca="1" si="12"/>
        <v>7058.9399999999978</v>
      </c>
      <c r="D11" s="1" t="s">
        <v>69</v>
      </c>
      <c r="E11" s="10">
        <f t="shared" ca="1" si="13"/>
        <v>10588.409999999994</v>
      </c>
      <c r="G11" s="1" t="s">
        <v>69</v>
      </c>
      <c r="H11" s="10">
        <f t="shared" ca="1" si="14"/>
        <v>4705.9599999999991</v>
      </c>
      <c r="L11" s="1" t="s">
        <v>69</v>
      </c>
      <c r="M11" s="4">
        <f t="shared" ca="1" si="9"/>
        <v>800000</v>
      </c>
      <c r="N11" s="10">
        <f t="shared" ca="1" si="15"/>
        <v>10588.409999999994</v>
      </c>
      <c r="O11" s="4">
        <f t="shared" ca="1" si="0"/>
        <v>6000000</v>
      </c>
      <c r="P11" s="4">
        <f t="shared" ca="1" si="1"/>
        <v>6000</v>
      </c>
      <c r="Q11" s="15">
        <f t="shared" ca="1" si="2"/>
        <v>0.03</v>
      </c>
      <c r="S11" s="1" t="s">
        <v>69</v>
      </c>
      <c r="T11" s="4">
        <f t="shared" ca="1" si="10"/>
        <v>100000</v>
      </c>
      <c r="U11" s="10">
        <f t="shared" ca="1" si="16"/>
        <v>4705.9599999999991</v>
      </c>
      <c r="V11" s="4">
        <f t="shared" ca="1" si="3"/>
        <v>4000000</v>
      </c>
      <c r="W11" s="4">
        <f t="shared" ca="1" si="4"/>
        <v>8000</v>
      </c>
      <c r="X11" s="15">
        <f t="shared" ca="1" si="5"/>
        <v>0.02</v>
      </c>
      <c r="Z11" s="1" t="s">
        <v>69</v>
      </c>
      <c r="AA11" s="4">
        <f t="shared" ca="1" si="11"/>
        <v>900000</v>
      </c>
      <c r="AB11" s="10">
        <f t="shared" ca="1" si="17"/>
        <v>4705.9599999999991</v>
      </c>
      <c r="AC11" s="4">
        <f t="shared" ca="1" si="6"/>
        <v>9000000</v>
      </c>
      <c r="AD11" s="4">
        <f t="shared" ca="1" si="7"/>
        <v>7000</v>
      </c>
      <c r="AE11" s="15">
        <f t="shared" ca="1" si="8"/>
        <v>0.01</v>
      </c>
    </row>
    <row r="12" spans="1:53" x14ac:dyDescent="0.2">
      <c r="A12" s="1" t="s">
        <v>70</v>
      </c>
      <c r="B12" s="10">
        <f t="shared" ca="1" si="12"/>
        <v>4941.257999999998</v>
      </c>
      <c r="D12" s="1" t="s">
        <v>70</v>
      </c>
      <c r="E12" s="10">
        <f t="shared" ca="1" si="13"/>
        <v>7411.8869999999952</v>
      </c>
      <c r="G12" s="1" t="s">
        <v>70</v>
      </c>
      <c r="H12" s="10">
        <f t="shared" ca="1" si="14"/>
        <v>3294.1719999999991</v>
      </c>
      <c r="L12" s="1" t="s">
        <v>70</v>
      </c>
      <c r="M12" s="4">
        <f t="shared" ca="1" si="9"/>
        <v>100000</v>
      </c>
      <c r="N12" s="10">
        <f t="shared" ca="1" si="15"/>
        <v>7411.8869999999952</v>
      </c>
      <c r="O12" s="4">
        <f t="shared" ca="1" si="0"/>
        <v>9000000</v>
      </c>
      <c r="P12" s="4">
        <f t="shared" ca="1" si="1"/>
        <v>4000</v>
      </c>
      <c r="Q12" s="15">
        <f t="shared" ca="1" si="2"/>
        <v>0.09</v>
      </c>
      <c r="S12" s="1" t="s">
        <v>70</v>
      </c>
      <c r="T12" s="4">
        <f t="shared" ca="1" si="10"/>
        <v>700000</v>
      </c>
      <c r="U12" s="10">
        <f t="shared" ca="1" si="16"/>
        <v>3294.1719999999991</v>
      </c>
      <c r="V12" s="4">
        <f t="shared" ca="1" si="3"/>
        <v>2000000</v>
      </c>
      <c r="W12" s="4">
        <f t="shared" ca="1" si="4"/>
        <v>9000</v>
      </c>
      <c r="X12" s="15">
        <f t="shared" ca="1" si="5"/>
        <v>7.0000000000000007E-2</v>
      </c>
      <c r="Z12" s="1" t="s">
        <v>70</v>
      </c>
      <c r="AA12" s="4">
        <f t="shared" ca="1" si="11"/>
        <v>600000</v>
      </c>
      <c r="AB12" s="10">
        <f t="shared" ca="1" si="17"/>
        <v>3294.1719999999991</v>
      </c>
      <c r="AC12" s="4">
        <f t="shared" ca="1" si="6"/>
        <v>1000000</v>
      </c>
      <c r="AD12" s="4">
        <f t="shared" ca="1" si="7"/>
        <v>7000</v>
      </c>
      <c r="AE12" s="15">
        <f t="shared" ca="1" si="8"/>
        <v>0.08</v>
      </c>
    </row>
    <row r="13" spans="1:53" x14ac:dyDescent="0.2">
      <c r="A13" s="1" t="s">
        <v>71</v>
      </c>
      <c r="B13" s="10">
        <f t="shared" ca="1" si="12"/>
        <v>3458.8805999999986</v>
      </c>
      <c r="D13" s="1" t="s">
        <v>71</v>
      </c>
      <c r="E13" s="10">
        <f t="shared" ca="1" si="13"/>
        <v>5188.3208999999961</v>
      </c>
      <c r="G13" s="1" t="s">
        <v>71</v>
      </c>
      <c r="H13" s="10">
        <f t="shared" ca="1" si="14"/>
        <v>2305.9203999999991</v>
      </c>
      <c r="L13" s="1" t="s">
        <v>71</v>
      </c>
      <c r="M13" s="4">
        <f t="shared" ca="1" si="9"/>
        <v>300000</v>
      </c>
      <c r="N13" s="10">
        <f t="shared" ca="1" si="15"/>
        <v>5188.3208999999961</v>
      </c>
      <c r="O13" s="4">
        <f t="shared" ca="1" si="0"/>
        <v>8000000</v>
      </c>
      <c r="P13" s="4">
        <f t="shared" ca="1" si="1"/>
        <v>7000</v>
      </c>
      <c r="Q13" s="15">
        <f t="shared" ca="1" si="2"/>
        <v>0.01</v>
      </c>
      <c r="S13" s="1" t="s">
        <v>71</v>
      </c>
      <c r="T13" s="4">
        <f t="shared" ca="1" si="10"/>
        <v>100000</v>
      </c>
      <c r="U13" s="10">
        <f t="shared" ca="1" si="16"/>
        <v>2305.9203999999991</v>
      </c>
      <c r="V13" s="4">
        <f t="shared" ca="1" si="3"/>
        <v>5000000</v>
      </c>
      <c r="W13" s="4">
        <f t="shared" ca="1" si="4"/>
        <v>7000</v>
      </c>
      <c r="X13" s="15">
        <f t="shared" ca="1" si="5"/>
        <v>0.06</v>
      </c>
      <c r="Z13" s="1" t="s">
        <v>71</v>
      </c>
      <c r="AA13" s="4">
        <f t="shared" ca="1" si="11"/>
        <v>400000</v>
      </c>
      <c r="AB13" s="10">
        <f t="shared" ca="1" si="17"/>
        <v>2305.9203999999991</v>
      </c>
      <c r="AC13" s="4">
        <f t="shared" ca="1" si="6"/>
        <v>9000000</v>
      </c>
      <c r="AD13" s="4">
        <f t="shared" ca="1" si="7"/>
        <v>9000</v>
      </c>
      <c r="AE13" s="15">
        <f t="shared" ca="1" si="8"/>
        <v>0.08</v>
      </c>
    </row>
    <row r="14" spans="1:53" x14ac:dyDescent="0.2">
      <c r="A14" s="1" t="s">
        <v>72</v>
      </c>
      <c r="B14" s="10">
        <f t="shared" ca="1" si="12"/>
        <v>2421.2164199999988</v>
      </c>
      <c r="D14" s="1" t="s">
        <v>72</v>
      </c>
      <c r="E14" s="10">
        <f t="shared" ca="1" si="13"/>
        <v>3631.8246299999969</v>
      </c>
      <c r="G14" s="1" t="s">
        <v>72</v>
      </c>
      <c r="H14" s="10">
        <f t="shared" ca="1" si="14"/>
        <v>1614.1442799999993</v>
      </c>
      <c r="L14" s="1" t="s">
        <v>72</v>
      </c>
      <c r="M14" s="4">
        <f t="shared" ca="1" si="9"/>
        <v>900000</v>
      </c>
      <c r="N14" s="10">
        <f t="shared" ca="1" si="15"/>
        <v>3631.8246299999969</v>
      </c>
      <c r="O14" s="4">
        <f t="shared" ca="1" si="0"/>
        <v>7000000</v>
      </c>
      <c r="P14" s="4">
        <f t="shared" ca="1" si="1"/>
        <v>8000</v>
      </c>
      <c r="Q14" s="15">
        <f t="shared" ca="1" si="2"/>
        <v>0.01</v>
      </c>
      <c r="S14" s="1" t="s">
        <v>72</v>
      </c>
      <c r="T14" s="4">
        <f t="shared" ca="1" si="10"/>
        <v>900000</v>
      </c>
      <c r="U14" s="10">
        <f t="shared" ca="1" si="16"/>
        <v>1614.1442799999993</v>
      </c>
      <c r="V14" s="4">
        <f t="shared" ca="1" si="3"/>
        <v>7000000</v>
      </c>
      <c r="W14" s="4">
        <f t="shared" ca="1" si="4"/>
        <v>6000</v>
      </c>
      <c r="X14" s="15">
        <f t="shared" ca="1" si="5"/>
        <v>0.09</v>
      </c>
      <c r="Z14" s="1" t="s">
        <v>72</v>
      </c>
      <c r="AA14" s="4">
        <f t="shared" ca="1" si="11"/>
        <v>600000</v>
      </c>
      <c r="AB14" s="10">
        <f t="shared" ca="1" si="17"/>
        <v>1614.1442799999993</v>
      </c>
      <c r="AC14" s="4">
        <f t="shared" ca="1" si="6"/>
        <v>4000000</v>
      </c>
      <c r="AD14" s="4">
        <f t="shared" ca="1" si="7"/>
        <v>2000</v>
      </c>
      <c r="AE14" s="15">
        <f t="shared" ca="1" si="8"/>
        <v>0.06</v>
      </c>
    </row>
    <row r="15" spans="1:53" x14ac:dyDescent="0.2">
      <c r="A15" s="1" t="s">
        <v>95</v>
      </c>
      <c r="B15" s="10">
        <f t="shared" ca="1" si="12"/>
        <v>1694.8514939999991</v>
      </c>
      <c r="D15" s="1" t="s">
        <v>95</v>
      </c>
      <c r="E15" s="10">
        <f t="shared" ca="1" si="13"/>
        <v>2542.2772409999975</v>
      </c>
      <c r="G15" s="1" t="s">
        <v>95</v>
      </c>
      <c r="H15" s="10">
        <f t="shared" ca="1" si="14"/>
        <v>1129.9009959999994</v>
      </c>
      <c r="L15" s="1" t="s">
        <v>95</v>
      </c>
      <c r="M15" s="10">
        <f t="shared" ref="M15:M24" ca="1" si="18">M14*0.7</f>
        <v>630000</v>
      </c>
      <c r="N15" s="10">
        <f t="shared" ca="1" si="15"/>
        <v>2542.2772409999975</v>
      </c>
      <c r="O15" s="4">
        <f t="shared" ca="1" si="0"/>
        <v>9000000</v>
      </c>
      <c r="P15" s="4">
        <f t="shared" ca="1" si="1"/>
        <v>1000</v>
      </c>
      <c r="Q15" s="15">
        <f t="shared" ca="1" si="2"/>
        <v>0.02</v>
      </c>
      <c r="S15" s="1" t="s">
        <v>95</v>
      </c>
      <c r="T15" s="10">
        <f t="shared" ref="T15:T24" ca="1" si="19">T14*0.7</f>
        <v>630000</v>
      </c>
      <c r="U15" s="10">
        <f t="shared" ca="1" si="16"/>
        <v>1129.9009959999994</v>
      </c>
      <c r="V15" s="4">
        <f t="shared" ca="1" si="3"/>
        <v>1000000</v>
      </c>
      <c r="W15" s="4">
        <f t="shared" ca="1" si="4"/>
        <v>8000</v>
      </c>
      <c r="X15" s="15">
        <f t="shared" ca="1" si="5"/>
        <v>0.01</v>
      </c>
      <c r="Z15" s="1" t="s">
        <v>95</v>
      </c>
      <c r="AA15" s="10">
        <f t="shared" ref="AA15:AA24" ca="1" si="20">AA14*0.7</f>
        <v>420000</v>
      </c>
      <c r="AB15" s="10">
        <f t="shared" ca="1" si="17"/>
        <v>1129.9009959999994</v>
      </c>
      <c r="AC15" s="4">
        <f t="shared" ca="1" si="6"/>
        <v>7000000</v>
      </c>
      <c r="AD15" s="4">
        <f t="shared" ca="1" si="7"/>
        <v>8000</v>
      </c>
      <c r="AE15" s="15">
        <f t="shared" ca="1" si="8"/>
        <v>0.05</v>
      </c>
    </row>
    <row r="16" spans="1:53" x14ac:dyDescent="0.2">
      <c r="A16" s="1" t="s">
        <v>96</v>
      </c>
      <c r="B16" s="10">
        <f t="shared" ca="1" si="12"/>
        <v>1186.3960457999992</v>
      </c>
      <c r="D16" s="1" t="s">
        <v>96</v>
      </c>
      <c r="E16" s="10">
        <f t="shared" ca="1" si="13"/>
        <v>1779.5940686999982</v>
      </c>
      <c r="G16" s="1" t="s">
        <v>96</v>
      </c>
      <c r="H16" s="10">
        <f t="shared" ca="1" si="14"/>
        <v>790.93069719999949</v>
      </c>
      <c r="L16" s="1" t="s">
        <v>96</v>
      </c>
      <c r="M16" s="10">
        <f t="shared" ca="1" si="18"/>
        <v>441000</v>
      </c>
      <c r="N16" s="10">
        <f t="shared" ca="1" si="15"/>
        <v>1779.5940686999982</v>
      </c>
      <c r="O16" s="4">
        <f t="shared" ca="1" si="0"/>
        <v>6000000</v>
      </c>
      <c r="P16" s="4">
        <f t="shared" ca="1" si="1"/>
        <v>7000</v>
      </c>
      <c r="Q16" s="15">
        <f t="shared" ca="1" si="2"/>
        <v>7.0000000000000007E-2</v>
      </c>
      <c r="S16" s="1" t="s">
        <v>96</v>
      </c>
      <c r="T16" s="10">
        <f t="shared" ca="1" si="19"/>
        <v>441000</v>
      </c>
      <c r="U16" s="10">
        <f t="shared" ca="1" si="16"/>
        <v>790.93069719999949</v>
      </c>
      <c r="V16" s="4">
        <f t="shared" ca="1" si="3"/>
        <v>5000000</v>
      </c>
      <c r="W16" s="4">
        <f t="shared" ca="1" si="4"/>
        <v>7000</v>
      </c>
      <c r="X16" s="15">
        <f t="shared" ca="1" si="5"/>
        <v>0.03</v>
      </c>
      <c r="Z16" s="1" t="s">
        <v>96</v>
      </c>
      <c r="AA16" s="10">
        <f t="shared" ca="1" si="20"/>
        <v>294000</v>
      </c>
      <c r="AB16" s="10">
        <f t="shared" ca="1" si="17"/>
        <v>790.93069719999949</v>
      </c>
      <c r="AC16" s="4">
        <f t="shared" ca="1" si="6"/>
        <v>1000000</v>
      </c>
      <c r="AD16" s="4">
        <f t="shared" ca="1" si="7"/>
        <v>7000</v>
      </c>
      <c r="AE16" s="15">
        <f t="shared" ca="1" si="8"/>
        <v>7.0000000000000007E-2</v>
      </c>
      <c r="AG16" s="1" t="s">
        <v>42</v>
      </c>
    </row>
    <row r="17" spans="1:33" x14ac:dyDescent="0.2">
      <c r="A17" s="1" t="s">
        <v>97</v>
      </c>
      <c r="B17" s="10">
        <f t="shared" ca="1" si="12"/>
        <v>830.47723205999944</v>
      </c>
      <c r="D17" s="1" t="s">
        <v>97</v>
      </c>
      <c r="E17" s="10">
        <f t="shared" ca="1" si="13"/>
        <v>1245.7158480899986</v>
      </c>
      <c r="G17" s="1" t="s">
        <v>97</v>
      </c>
      <c r="H17" s="10">
        <f t="shared" ca="1" si="14"/>
        <v>553.65148803999955</v>
      </c>
      <c r="L17" s="1" t="s">
        <v>97</v>
      </c>
      <c r="M17" s="10">
        <f t="shared" ca="1" si="18"/>
        <v>308700</v>
      </c>
      <c r="N17" s="10">
        <f t="shared" ca="1" si="15"/>
        <v>1245.7158480899986</v>
      </c>
      <c r="O17" s="4">
        <f t="shared" ca="1" si="0"/>
        <v>3000000</v>
      </c>
      <c r="P17" s="4">
        <f t="shared" ca="1" si="1"/>
        <v>1000</v>
      </c>
      <c r="Q17" s="15">
        <f t="shared" ca="1" si="2"/>
        <v>7.0000000000000007E-2</v>
      </c>
      <c r="S17" s="1" t="s">
        <v>97</v>
      </c>
      <c r="T17" s="10">
        <f t="shared" ca="1" si="19"/>
        <v>308700</v>
      </c>
      <c r="U17" s="10">
        <f t="shared" ca="1" si="16"/>
        <v>553.65148803999955</v>
      </c>
      <c r="V17" s="4">
        <f t="shared" ca="1" si="3"/>
        <v>6000000</v>
      </c>
      <c r="W17" s="4">
        <f t="shared" ca="1" si="4"/>
        <v>4000</v>
      </c>
      <c r="X17" s="15">
        <f t="shared" ca="1" si="5"/>
        <v>0.02</v>
      </c>
      <c r="Z17" s="1" t="s">
        <v>97</v>
      </c>
      <c r="AA17" s="10">
        <f t="shared" ca="1" si="20"/>
        <v>205800</v>
      </c>
      <c r="AB17" s="10">
        <f t="shared" ca="1" si="17"/>
        <v>553.65148803999955</v>
      </c>
      <c r="AC17" s="4">
        <f t="shared" ca="1" si="6"/>
        <v>5000000</v>
      </c>
      <c r="AD17" s="4">
        <f t="shared" ca="1" si="7"/>
        <v>3000</v>
      </c>
      <c r="AE17" s="15">
        <f t="shared" ca="1" si="8"/>
        <v>0.05</v>
      </c>
      <c r="AG17" s="1" t="s">
        <v>78</v>
      </c>
    </row>
    <row r="18" spans="1:33" x14ac:dyDescent="0.2">
      <c r="A18" s="1" t="s">
        <v>98</v>
      </c>
      <c r="B18" s="10">
        <f t="shared" ca="1" si="12"/>
        <v>581.33406244199955</v>
      </c>
      <c r="D18" s="1" t="s">
        <v>98</v>
      </c>
      <c r="E18" s="10">
        <f t="shared" ca="1" si="13"/>
        <v>872.00109366299898</v>
      </c>
      <c r="G18" s="1" t="s">
        <v>98</v>
      </c>
      <c r="H18" s="10">
        <f t="shared" ca="1" si="14"/>
        <v>387.55604162799966</v>
      </c>
      <c r="L18" s="1" t="s">
        <v>98</v>
      </c>
      <c r="M18" s="10">
        <f t="shared" ca="1" si="18"/>
        <v>216090</v>
      </c>
      <c r="N18" s="10">
        <f t="shared" ca="1" si="15"/>
        <v>872.00109366299898</v>
      </c>
      <c r="O18" s="4">
        <f t="shared" ca="1" si="0"/>
        <v>5000000</v>
      </c>
      <c r="P18" s="4">
        <f t="shared" ca="1" si="1"/>
        <v>1000</v>
      </c>
      <c r="Q18" s="15">
        <f t="shared" ca="1" si="2"/>
        <v>0.05</v>
      </c>
      <c r="S18" s="1" t="s">
        <v>98</v>
      </c>
      <c r="T18" s="10">
        <f t="shared" ca="1" si="19"/>
        <v>216090</v>
      </c>
      <c r="U18" s="10">
        <f t="shared" ca="1" si="16"/>
        <v>387.55604162799966</v>
      </c>
      <c r="V18" s="4">
        <f t="shared" ca="1" si="3"/>
        <v>3000000</v>
      </c>
      <c r="W18" s="4">
        <f t="shared" ca="1" si="4"/>
        <v>9000</v>
      </c>
      <c r="X18" s="15">
        <f t="shared" ca="1" si="5"/>
        <v>7.0000000000000007E-2</v>
      </c>
      <c r="Z18" s="1" t="s">
        <v>98</v>
      </c>
      <c r="AA18" s="10">
        <f t="shared" ca="1" si="20"/>
        <v>144060</v>
      </c>
      <c r="AB18" s="10">
        <f t="shared" ca="1" si="17"/>
        <v>387.55604162799966</v>
      </c>
      <c r="AC18" s="4">
        <f t="shared" ca="1" si="6"/>
        <v>4000000</v>
      </c>
      <c r="AD18" s="4">
        <f t="shared" ca="1" si="7"/>
        <v>2000</v>
      </c>
      <c r="AE18" s="15">
        <f t="shared" ca="1" si="8"/>
        <v>0.05</v>
      </c>
    </row>
    <row r="19" spans="1:33" x14ac:dyDescent="0.2">
      <c r="A19" s="1" t="s">
        <v>99</v>
      </c>
      <c r="B19" s="10">
        <f t="shared" ca="1" si="12"/>
        <v>406.93384370939964</v>
      </c>
      <c r="D19" s="1" t="s">
        <v>99</v>
      </c>
      <c r="E19" s="10">
        <f t="shared" ca="1" si="13"/>
        <v>610.40076556409929</v>
      </c>
      <c r="G19" s="1" t="s">
        <v>99</v>
      </c>
      <c r="H19" s="10">
        <f t="shared" ca="1" si="14"/>
        <v>271.28922913959974</v>
      </c>
      <c r="L19" s="1" t="s">
        <v>99</v>
      </c>
      <c r="M19" s="10">
        <f t="shared" ca="1" si="18"/>
        <v>151263</v>
      </c>
      <c r="N19" s="10">
        <f t="shared" ca="1" si="15"/>
        <v>610.40076556409929</v>
      </c>
      <c r="O19" s="4">
        <f t="shared" ca="1" si="0"/>
        <v>4000000</v>
      </c>
      <c r="P19" s="4">
        <f t="shared" ca="1" si="1"/>
        <v>4000</v>
      </c>
      <c r="Q19" s="15">
        <f t="shared" ca="1" si="2"/>
        <v>0.08</v>
      </c>
      <c r="S19" s="1" t="s">
        <v>99</v>
      </c>
      <c r="T19" s="10">
        <f t="shared" ca="1" si="19"/>
        <v>151263</v>
      </c>
      <c r="U19" s="10">
        <f t="shared" ca="1" si="16"/>
        <v>271.28922913959974</v>
      </c>
      <c r="V19" s="4">
        <f t="shared" ca="1" si="3"/>
        <v>6000000</v>
      </c>
      <c r="W19" s="4">
        <f t="shared" ca="1" si="4"/>
        <v>4000</v>
      </c>
      <c r="X19" s="15">
        <f t="shared" ca="1" si="5"/>
        <v>7.0000000000000007E-2</v>
      </c>
      <c r="Z19" s="1" t="s">
        <v>99</v>
      </c>
      <c r="AA19" s="10">
        <f t="shared" ca="1" si="20"/>
        <v>100842</v>
      </c>
      <c r="AB19" s="10">
        <f t="shared" ca="1" si="17"/>
        <v>271.28922913959974</v>
      </c>
      <c r="AC19" s="4">
        <f t="shared" ca="1" si="6"/>
        <v>3000000</v>
      </c>
      <c r="AD19" s="4">
        <f t="shared" ca="1" si="7"/>
        <v>2000</v>
      </c>
      <c r="AE19" s="15">
        <f t="shared" ca="1" si="8"/>
        <v>0.06</v>
      </c>
    </row>
    <row r="20" spans="1:33" x14ac:dyDescent="0.2">
      <c r="A20" s="1" t="s">
        <v>100</v>
      </c>
      <c r="B20" s="10">
        <f t="shared" ca="1" si="12"/>
        <v>284.85369059657972</v>
      </c>
      <c r="D20" s="1" t="s">
        <v>100</v>
      </c>
      <c r="E20" s="10">
        <f t="shared" ca="1" si="13"/>
        <v>427.2805358948695</v>
      </c>
      <c r="G20" s="1" t="s">
        <v>100</v>
      </c>
      <c r="H20" s="10">
        <f t="shared" ca="1" si="14"/>
        <v>189.90246039771981</v>
      </c>
      <c r="L20" s="1" t="s">
        <v>100</v>
      </c>
      <c r="M20" s="10">
        <f t="shared" ca="1" si="18"/>
        <v>105884.09999999999</v>
      </c>
      <c r="N20" s="10">
        <f t="shared" ca="1" si="15"/>
        <v>427.2805358948695</v>
      </c>
      <c r="O20" s="4">
        <f t="shared" ca="1" si="0"/>
        <v>7000000</v>
      </c>
      <c r="P20" s="4">
        <f t="shared" ca="1" si="1"/>
        <v>7000</v>
      </c>
      <c r="Q20" s="15">
        <f t="shared" ca="1" si="2"/>
        <v>0.02</v>
      </c>
      <c r="S20" s="1" t="s">
        <v>100</v>
      </c>
      <c r="T20" s="10">
        <f t="shared" ca="1" si="19"/>
        <v>105884.09999999999</v>
      </c>
      <c r="U20" s="10">
        <f t="shared" ca="1" si="16"/>
        <v>189.90246039771981</v>
      </c>
      <c r="V20" s="4">
        <f t="shared" ca="1" si="3"/>
        <v>8000000</v>
      </c>
      <c r="W20" s="4">
        <f t="shared" ca="1" si="4"/>
        <v>8000</v>
      </c>
      <c r="X20" s="15">
        <f t="shared" ca="1" si="5"/>
        <v>0.01</v>
      </c>
      <c r="Z20" s="1" t="s">
        <v>100</v>
      </c>
      <c r="AA20" s="10">
        <f t="shared" ca="1" si="20"/>
        <v>70589.399999999994</v>
      </c>
      <c r="AB20" s="10">
        <f t="shared" ca="1" si="17"/>
        <v>189.90246039771981</v>
      </c>
      <c r="AC20" s="4">
        <f t="shared" ca="1" si="6"/>
        <v>7000000</v>
      </c>
      <c r="AD20" s="4">
        <f t="shared" ca="1" si="7"/>
        <v>2000</v>
      </c>
      <c r="AE20" s="15">
        <f t="shared" ca="1" si="8"/>
        <v>0.03</v>
      </c>
    </row>
    <row r="21" spans="1:33" x14ac:dyDescent="0.2">
      <c r="A21" s="1" t="s">
        <v>101</v>
      </c>
      <c r="B21" s="10">
        <f t="shared" ca="1" si="12"/>
        <v>199.3975834176058</v>
      </c>
      <c r="D21" s="1" t="s">
        <v>101</v>
      </c>
      <c r="E21" s="10">
        <f t="shared" ca="1" si="13"/>
        <v>299.09637512640865</v>
      </c>
      <c r="G21" s="1" t="s">
        <v>101</v>
      </c>
      <c r="H21" s="10">
        <f t="shared" ca="1" si="14"/>
        <v>132.93172227840387</v>
      </c>
      <c r="L21" s="1" t="s">
        <v>101</v>
      </c>
      <c r="M21" s="10">
        <f t="shared" ca="1" si="18"/>
        <v>74118.87</v>
      </c>
      <c r="N21" s="10">
        <f t="shared" ca="1" si="15"/>
        <v>299.09637512640865</v>
      </c>
      <c r="O21" s="4">
        <f t="shared" ca="1" si="0"/>
        <v>7000000</v>
      </c>
      <c r="P21" s="4">
        <f t="shared" ca="1" si="1"/>
        <v>5000</v>
      </c>
      <c r="Q21" s="15">
        <f t="shared" ca="1" si="2"/>
        <v>0.02</v>
      </c>
      <c r="S21" s="1" t="s">
        <v>101</v>
      </c>
      <c r="T21" s="10">
        <f t="shared" ca="1" si="19"/>
        <v>74118.87</v>
      </c>
      <c r="U21" s="10">
        <f t="shared" ca="1" si="16"/>
        <v>132.93172227840387</v>
      </c>
      <c r="V21" s="4">
        <f t="shared" ca="1" si="3"/>
        <v>6000000</v>
      </c>
      <c r="W21" s="4">
        <f t="shared" ca="1" si="4"/>
        <v>3000</v>
      </c>
      <c r="X21" s="15">
        <f t="shared" ca="1" si="5"/>
        <v>0.08</v>
      </c>
      <c r="Z21" s="1" t="s">
        <v>101</v>
      </c>
      <c r="AA21" s="10">
        <f t="shared" ca="1" si="20"/>
        <v>49412.579999999994</v>
      </c>
      <c r="AB21" s="10">
        <f t="shared" ca="1" si="17"/>
        <v>132.93172227840387</v>
      </c>
      <c r="AC21" s="4">
        <f t="shared" ca="1" si="6"/>
        <v>7000000</v>
      </c>
      <c r="AD21" s="4">
        <f t="shared" ca="1" si="7"/>
        <v>2000</v>
      </c>
      <c r="AE21" s="15">
        <f t="shared" ca="1" si="8"/>
        <v>0.04</v>
      </c>
    </row>
    <row r="22" spans="1:33" x14ac:dyDescent="0.2">
      <c r="A22" s="1" t="s">
        <v>102</v>
      </c>
      <c r="B22" s="10">
        <f t="shared" ca="1" si="12"/>
        <v>139.57830839232406</v>
      </c>
      <c r="D22" s="1" t="s">
        <v>102</v>
      </c>
      <c r="E22" s="10">
        <f t="shared" ca="1" si="13"/>
        <v>209.36746258848603</v>
      </c>
      <c r="G22" s="1" t="s">
        <v>102</v>
      </c>
      <c r="H22" s="10">
        <f t="shared" ca="1" si="14"/>
        <v>93.052205594882707</v>
      </c>
      <c r="L22" s="1" t="s">
        <v>102</v>
      </c>
      <c r="M22" s="10">
        <f t="shared" ca="1" si="18"/>
        <v>51883.208999999995</v>
      </c>
      <c r="N22" s="10">
        <f t="shared" ca="1" si="15"/>
        <v>209.36746258848603</v>
      </c>
      <c r="O22" s="4">
        <f t="shared" ca="1" si="0"/>
        <v>1000000</v>
      </c>
      <c r="P22" s="4">
        <f t="shared" ca="1" si="1"/>
        <v>9000</v>
      </c>
      <c r="Q22" s="15">
        <f t="shared" ca="1" si="2"/>
        <v>0.05</v>
      </c>
      <c r="S22" s="1" t="s">
        <v>102</v>
      </c>
      <c r="T22" s="10">
        <f t="shared" ca="1" si="19"/>
        <v>51883.208999999995</v>
      </c>
      <c r="U22" s="10">
        <f t="shared" ca="1" si="16"/>
        <v>93.052205594882707</v>
      </c>
      <c r="V22" s="4">
        <f t="shared" ca="1" si="3"/>
        <v>9000000</v>
      </c>
      <c r="W22" s="4">
        <f t="shared" ca="1" si="4"/>
        <v>7000</v>
      </c>
      <c r="X22" s="15">
        <f t="shared" ca="1" si="5"/>
        <v>0.02</v>
      </c>
      <c r="Z22" s="1" t="s">
        <v>102</v>
      </c>
      <c r="AA22" s="10">
        <f t="shared" ca="1" si="20"/>
        <v>34588.805999999997</v>
      </c>
      <c r="AB22" s="10">
        <f t="shared" ca="1" si="17"/>
        <v>93.052205594882707</v>
      </c>
      <c r="AC22" s="4">
        <f t="shared" ca="1" si="6"/>
        <v>6000000</v>
      </c>
      <c r="AD22" s="4">
        <f t="shared" ca="1" si="7"/>
        <v>7000</v>
      </c>
      <c r="AE22" s="15">
        <f t="shared" ca="1" si="8"/>
        <v>0.04</v>
      </c>
    </row>
    <row r="23" spans="1:33" x14ac:dyDescent="0.2">
      <c r="A23" s="1" t="s">
        <v>103</v>
      </c>
      <c r="B23" s="10">
        <f t="shared" ca="1" si="12"/>
        <v>97.704815874626831</v>
      </c>
      <c r="D23" s="1" t="s">
        <v>103</v>
      </c>
      <c r="E23" s="10">
        <f t="shared" ca="1" si="13"/>
        <v>146.55722381194022</v>
      </c>
      <c r="G23" s="1" t="s">
        <v>103</v>
      </c>
      <c r="H23" s="10">
        <f t="shared" ca="1" si="14"/>
        <v>65.136543916417892</v>
      </c>
      <c r="L23" s="1" t="s">
        <v>103</v>
      </c>
      <c r="M23" s="10">
        <f t="shared" ca="1" si="18"/>
        <v>36318.246299999992</v>
      </c>
      <c r="N23" s="10">
        <f t="shared" ca="1" si="15"/>
        <v>146.55722381194022</v>
      </c>
      <c r="O23" s="4">
        <f t="shared" ca="1" si="0"/>
        <v>6000000</v>
      </c>
      <c r="P23" s="4">
        <f t="shared" ca="1" si="1"/>
        <v>3000</v>
      </c>
      <c r="Q23" s="15">
        <f t="shared" ca="1" si="2"/>
        <v>0.03</v>
      </c>
      <c r="S23" s="1" t="s">
        <v>103</v>
      </c>
      <c r="T23" s="10">
        <f t="shared" ca="1" si="19"/>
        <v>36318.246299999992</v>
      </c>
      <c r="U23" s="10">
        <f t="shared" ca="1" si="16"/>
        <v>65.136543916417892</v>
      </c>
      <c r="V23" s="4">
        <f t="shared" ca="1" si="3"/>
        <v>4000000</v>
      </c>
      <c r="W23" s="4">
        <f t="shared" ca="1" si="4"/>
        <v>2000</v>
      </c>
      <c r="X23" s="15">
        <f t="shared" ca="1" si="5"/>
        <v>0.01</v>
      </c>
      <c r="Z23" s="1" t="s">
        <v>103</v>
      </c>
      <c r="AA23" s="10">
        <f t="shared" ca="1" si="20"/>
        <v>24212.164199999996</v>
      </c>
      <c r="AB23" s="10">
        <f t="shared" ca="1" si="17"/>
        <v>65.136543916417892</v>
      </c>
      <c r="AC23" s="4">
        <f t="shared" ca="1" si="6"/>
        <v>5000000</v>
      </c>
      <c r="AD23" s="4">
        <f t="shared" ca="1" si="7"/>
        <v>8000</v>
      </c>
      <c r="AE23" s="15">
        <f t="shared" ca="1" si="8"/>
        <v>0.05</v>
      </c>
    </row>
    <row r="24" spans="1:33" x14ac:dyDescent="0.2">
      <c r="A24" s="1" t="s">
        <v>104</v>
      </c>
      <c r="B24" s="10">
        <f t="shared" ca="1" si="12"/>
        <v>68.393371112238782</v>
      </c>
      <c r="D24" s="1" t="s">
        <v>104</v>
      </c>
      <c r="E24" s="10">
        <f t="shared" ca="1" si="13"/>
        <v>102.59005666835814</v>
      </c>
      <c r="G24" s="1" t="s">
        <v>104</v>
      </c>
      <c r="H24" s="10">
        <f t="shared" ca="1" si="14"/>
        <v>45.595580741492519</v>
      </c>
      <c r="L24" s="1" t="s">
        <v>104</v>
      </c>
      <c r="M24" s="10">
        <f t="shared" ca="1" si="18"/>
        <v>25422.772409999994</v>
      </c>
      <c r="N24" s="10">
        <f t="shared" ca="1" si="15"/>
        <v>102.59005666835814</v>
      </c>
      <c r="O24" s="4">
        <f t="shared" ca="1" si="0"/>
        <v>4000000</v>
      </c>
      <c r="P24" s="4">
        <f t="shared" ca="1" si="1"/>
        <v>8000</v>
      </c>
      <c r="Q24" s="15">
        <f t="shared" ca="1" si="2"/>
        <v>0.03</v>
      </c>
      <c r="S24" s="1" t="s">
        <v>104</v>
      </c>
      <c r="T24" s="10">
        <f t="shared" ca="1" si="19"/>
        <v>25422.772409999994</v>
      </c>
      <c r="U24" s="10">
        <f t="shared" ca="1" si="16"/>
        <v>45.595580741492519</v>
      </c>
      <c r="V24" s="4">
        <f t="shared" ca="1" si="3"/>
        <v>8000000</v>
      </c>
      <c r="W24" s="4">
        <f t="shared" ca="1" si="4"/>
        <v>2000</v>
      </c>
      <c r="X24" s="15">
        <f t="shared" ca="1" si="5"/>
        <v>0.08</v>
      </c>
      <c r="Z24" s="1" t="s">
        <v>104</v>
      </c>
      <c r="AA24" s="10">
        <f t="shared" ca="1" si="20"/>
        <v>16948.514939999997</v>
      </c>
      <c r="AB24" s="10">
        <f t="shared" ca="1" si="17"/>
        <v>45.595580741492519</v>
      </c>
      <c r="AC24" s="4">
        <f t="shared" ca="1" si="6"/>
        <v>9000000</v>
      </c>
      <c r="AD24" s="4">
        <f t="shared" ca="1" si="7"/>
        <v>2000</v>
      </c>
      <c r="AE24" s="15">
        <f t="shared" ca="1" si="8"/>
        <v>7.0000000000000007E-2</v>
      </c>
    </row>
    <row r="25" spans="1:33" x14ac:dyDescent="0.2">
      <c r="A25" s="1" t="s">
        <v>118</v>
      </c>
      <c r="B25" s="10">
        <f ca="1">B5*0.4</f>
        <v>24000</v>
      </c>
      <c r="D25" s="1" t="s">
        <v>118</v>
      </c>
      <c r="E25" s="10">
        <f ca="1">E5*0.4</f>
        <v>36000</v>
      </c>
      <c r="G25" s="1" t="s">
        <v>118</v>
      </c>
      <c r="H25" s="10">
        <f ca="1">H5*0.4</f>
        <v>16000</v>
      </c>
      <c r="L25" s="1" t="s">
        <v>118</v>
      </c>
      <c r="M25" s="10">
        <f t="shared" ref="M25:O25" ca="1" si="21">M5*0.4</f>
        <v>280000</v>
      </c>
      <c r="N25" s="10">
        <f t="shared" ca="1" si="21"/>
        <v>36000</v>
      </c>
      <c r="O25" s="10">
        <f t="shared" ca="1" si="21"/>
        <v>1200000</v>
      </c>
      <c r="P25" s="4">
        <f t="shared" ca="1" si="1"/>
        <v>2000</v>
      </c>
      <c r="Q25" s="15">
        <f t="shared" ca="1" si="2"/>
        <v>7.0000000000000007E-2</v>
      </c>
      <c r="S25" s="1" t="s">
        <v>118</v>
      </c>
      <c r="T25" s="10">
        <f ca="1">T4*0.4</f>
        <v>160000</v>
      </c>
      <c r="U25" s="10">
        <f t="shared" ref="U25:V25" ca="1" si="22">U4*0.4</f>
        <v>12000</v>
      </c>
      <c r="V25" s="10">
        <f t="shared" ca="1" si="22"/>
        <v>2800000</v>
      </c>
      <c r="W25" s="4">
        <f t="shared" ca="1" si="4"/>
        <v>3000</v>
      </c>
      <c r="X25" s="15">
        <f t="shared" ca="1" si="5"/>
        <v>7.0000000000000007E-2</v>
      </c>
      <c r="Z25" s="1" t="s">
        <v>118</v>
      </c>
      <c r="AA25" s="10">
        <f ca="1">AA4*0.4</f>
        <v>120000</v>
      </c>
      <c r="AB25" s="10">
        <f t="shared" ref="AB25:AC25" ca="1" si="23">AB4*0.4</f>
        <v>8000</v>
      </c>
      <c r="AC25" s="10">
        <f t="shared" ca="1" si="23"/>
        <v>2000000</v>
      </c>
      <c r="AD25" s="4">
        <f t="shared" ca="1" si="7"/>
        <v>8000</v>
      </c>
      <c r="AE25" s="15">
        <f t="shared" ca="1" si="8"/>
        <v>0.09</v>
      </c>
    </row>
    <row r="26" spans="1:33" x14ac:dyDescent="0.2">
      <c r="B26" s="10"/>
      <c r="E26" s="10"/>
      <c r="H26" s="10"/>
      <c r="M26" s="4"/>
      <c r="N26" s="10"/>
      <c r="O26" s="4"/>
      <c r="P26" s="4"/>
      <c r="Q26" s="15"/>
      <c r="T26" s="4"/>
      <c r="U26" s="10"/>
      <c r="V26" s="4"/>
      <c r="W26" s="4"/>
      <c r="X26" s="15"/>
      <c r="AA26" s="4"/>
      <c r="AB26" s="10"/>
      <c r="AC26" s="4"/>
      <c r="AD26" s="4"/>
      <c r="AE26" s="15"/>
    </row>
    <row r="27" spans="1:33" x14ac:dyDescent="0.2">
      <c r="B27" s="10"/>
      <c r="E27" s="10"/>
      <c r="H27" s="10"/>
      <c r="M27" s="4"/>
      <c r="N27" s="10"/>
      <c r="O27" s="4"/>
      <c r="P27" s="4"/>
      <c r="Q27" s="15"/>
      <c r="T27" s="4"/>
      <c r="U27" s="10"/>
      <c r="V27" s="4"/>
      <c r="W27" s="4"/>
      <c r="X27" s="15"/>
      <c r="AA27" s="4"/>
      <c r="AB27" s="10"/>
      <c r="AC27" s="4"/>
      <c r="AD27" s="4"/>
      <c r="AE27" s="15"/>
    </row>
    <row r="28" spans="1:33" x14ac:dyDescent="0.2">
      <c r="B28" s="10"/>
      <c r="E28" s="10"/>
      <c r="H28" s="10"/>
      <c r="M28" s="4"/>
      <c r="N28" s="10"/>
      <c r="O28" s="4"/>
      <c r="P28" s="4"/>
      <c r="Q28" s="15"/>
      <c r="T28" s="4"/>
      <c r="U28" s="10"/>
      <c r="V28" s="4"/>
      <c r="W28" s="4"/>
      <c r="X28" s="15"/>
      <c r="AA28" s="4"/>
      <c r="AB28" s="10"/>
      <c r="AC28" s="4"/>
      <c r="AD28" s="4"/>
      <c r="AE28" s="15"/>
    </row>
    <row r="29" spans="1:33" x14ac:dyDescent="0.2">
      <c r="B29" s="10"/>
      <c r="E29" s="10"/>
      <c r="H29" s="10"/>
      <c r="M29" s="4"/>
      <c r="N29" s="10"/>
      <c r="O29" s="4"/>
      <c r="P29" s="4"/>
      <c r="Q29" s="15"/>
      <c r="T29" s="4"/>
      <c r="U29" s="10"/>
      <c r="V29" s="4"/>
      <c r="W29" s="4"/>
      <c r="X29" s="15"/>
      <c r="AA29" s="4"/>
      <c r="AB29" s="10"/>
      <c r="AC29" s="4"/>
      <c r="AD29" s="4"/>
      <c r="AE29" s="15"/>
      <c r="AG29" s="1" t="s">
        <v>43</v>
      </c>
    </row>
    <row r="30" spans="1:33" x14ac:dyDescent="0.2">
      <c r="B30" s="10"/>
      <c r="E30" s="10"/>
      <c r="H30" s="10"/>
      <c r="M30" s="4"/>
      <c r="N30" s="10"/>
      <c r="O30" s="4"/>
      <c r="P30" s="4"/>
      <c r="Q30" s="15"/>
      <c r="T30" s="4"/>
      <c r="U30" s="10"/>
      <c r="V30" s="4"/>
      <c r="W30" s="4"/>
      <c r="X30" s="15"/>
      <c r="AA30" s="4"/>
      <c r="AB30" s="10"/>
      <c r="AC30" s="4"/>
      <c r="AD30" s="4"/>
      <c r="AE30" s="15"/>
      <c r="AG30" s="1" t="s">
        <v>78</v>
      </c>
    </row>
    <row r="31" spans="1:33" x14ac:dyDescent="0.2">
      <c r="B31" s="10"/>
      <c r="E31" s="10"/>
      <c r="H31" s="10"/>
      <c r="M31" s="4"/>
      <c r="N31" s="10"/>
      <c r="O31" s="4"/>
      <c r="P31" s="4"/>
      <c r="Q31" s="15"/>
      <c r="T31" s="4"/>
      <c r="U31" s="10"/>
      <c r="V31" s="4"/>
      <c r="W31" s="4"/>
      <c r="X31" s="15"/>
      <c r="AA31" s="4"/>
      <c r="AB31" s="10"/>
      <c r="AC31" s="4"/>
      <c r="AD31" s="4"/>
      <c r="AE31" s="15"/>
    </row>
    <row r="32" spans="1:33" x14ac:dyDescent="0.2">
      <c r="B32" s="10"/>
      <c r="E32" s="10"/>
      <c r="H32" s="10"/>
      <c r="M32" s="4"/>
      <c r="N32" s="10"/>
      <c r="O32" s="4"/>
      <c r="P32" s="4"/>
      <c r="Q32" s="15"/>
      <c r="T32" s="4"/>
      <c r="U32" s="10"/>
      <c r="V32" s="4"/>
      <c r="W32" s="4"/>
      <c r="X32" s="15"/>
      <c r="AA32" s="4"/>
      <c r="AB32" s="10"/>
      <c r="AC32" s="4"/>
      <c r="AD32" s="4"/>
      <c r="AE32" s="15"/>
    </row>
    <row r="33" spans="2:31" x14ac:dyDescent="0.2">
      <c r="B33" s="10"/>
      <c r="E33" s="10"/>
      <c r="H33" s="10"/>
      <c r="M33" s="4"/>
      <c r="N33" s="10"/>
      <c r="O33" s="4"/>
      <c r="P33" s="4"/>
      <c r="Q33" s="15"/>
      <c r="T33" s="4"/>
      <c r="U33" s="10"/>
      <c r="V33" s="4"/>
      <c r="W33" s="4"/>
      <c r="X33" s="15"/>
      <c r="AA33" s="4"/>
      <c r="AB33" s="10"/>
      <c r="AC33" s="4"/>
      <c r="AD33" s="4"/>
      <c r="AE33" s="15"/>
    </row>
    <row r="34" spans="2:31" x14ac:dyDescent="0.2">
      <c r="B34" s="10"/>
      <c r="E34" s="10"/>
      <c r="H34" s="10"/>
      <c r="M34" s="4"/>
      <c r="N34" s="10"/>
      <c r="O34" s="4"/>
      <c r="P34" s="4"/>
      <c r="Q34" s="15"/>
      <c r="T34" s="4"/>
      <c r="U34" s="10"/>
      <c r="V34" s="4"/>
      <c r="W34" s="4"/>
      <c r="X34" s="15"/>
      <c r="AA34" s="4"/>
      <c r="AB34" s="10"/>
      <c r="AC34" s="4"/>
      <c r="AD34" s="4"/>
      <c r="AE34" s="15"/>
    </row>
    <row r="35" spans="2:31" x14ac:dyDescent="0.2">
      <c r="B35" s="10"/>
      <c r="E35" s="10"/>
      <c r="H35" s="10"/>
      <c r="M35" s="4"/>
      <c r="N35" s="10"/>
      <c r="O35" s="4"/>
      <c r="P35" s="4"/>
      <c r="Q35" s="15"/>
      <c r="T35" s="4"/>
      <c r="U35" s="10"/>
      <c r="V35" s="4"/>
      <c r="W35" s="4"/>
      <c r="X35" s="15"/>
      <c r="AA35" s="4"/>
      <c r="AB35" s="10"/>
      <c r="AC35" s="4"/>
      <c r="AD35" s="4"/>
      <c r="AE35" s="15"/>
    </row>
    <row r="36" spans="2:31" x14ac:dyDescent="0.2">
      <c r="B36" s="10"/>
      <c r="E36" s="10"/>
      <c r="H36" s="10"/>
      <c r="M36" s="4"/>
      <c r="N36" s="10"/>
      <c r="O36" s="4"/>
      <c r="P36" s="4"/>
      <c r="Q36" s="15"/>
      <c r="T36" s="4"/>
      <c r="U36" s="10"/>
      <c r="V36" s="4"/>
      <c r="W36" s="4"/>
      <c r="X36" s="15"/>
      <c r="AA36" s="4"/>
      <c r="AB36" s="10"/>
      <c r="AC36" s="4"/>
      <c r="AD36" s="4"/>
      <c r="AE36" s="15"/>
    </row>
    <row r="37" spans="2:31" x14ac:dyDescent="0.2">
      <c r="B37" s="10"/>
      <c r="E37" s="10"/>
      <c r="H37" s="10"/>
      <c r="M37" s="4"/>
      <c r="N37" s="10"/>
      <c r="O37" s="4"/>
      <c r="P37" s="4"/>
      <c r="Q37" s="15"/>
      <c r="T37" s="4"/>
      <c r="U37" s="10"/>
      <c r="V37" s="4"/>
      <c r="W37" s="4"/>
      <c r="X37" s="15"/>
      <c r="AA37" s="4"/>
      <c r="AB37" s="10"/>
      <c r="AC37" s="4"/>
      <c r="AD37" s="4"/>
      <c r="AE37" s="15"/>
    </row>
    <row r="38" spans="2:31" x14ac:dyDescent="0.2">
      <c r="B38" s="10"/>
      <c r="E38" s="10"/>
      <c r="H38" s="10"/>
      <c r="M38" s="4"/>
      <c r="N38" s="10"/>
      <c r="O38" s="4"/>
      <c r="P38" s="4"/>
      <c r="Q38" s="15"/>
      <c r="T38" s="4"/>
      <c r="U38" s="10"/>
      <c r="V38" s="4"/>
      <c r="W38" s="4"/>
      <c r="X38" s="15"/>
      <c r="AA38" s="4"/>
      <c r="AB38" s="10"/>
      <c r="AC38" s="4"/>
      <c r="AD38" s="4"/>
      <c r="AE38" s="15"/>
    </row>
    <row r="39" spans="2:31" x14ac:dyDescent="0.2">
      <c r="B39" s="10"/>
      <c r="E39" s="10"/>
      <c r="H39" s="10"/>
      <c r="M39" s="4"/>
      <c r="N39" s="10"/>
      <c r="O39" s="4"/>
      <c r="P39" s="4"/>
      <c r="Q39" s="15"/>
      <c r="T39" s="4"/>
      <c r="U39" s="10"/>
      <c r="V39" s="4"/>
      <c r="W39" s="4"/>
      <c r="X39" s="15"/>
      <c r="AA39" s="4"/>
      <c r="AB39" s="10"/>
      <c r="AC39" s="4"/>
      <c r="AD39" s="4"/>
      <c r="AE39" s="15"/>
    </row>
    <row r="40" spans="2:31" x14ac:dyDescent="0.2">
      <c r="B40" s="10"/>
      <c r="E40" s="10"/>
      <c r="H40" s="10"/>
      <c r="M40" s="4"/>
      <c r="N40" s="10"/>
      <c r="O40" s="4"/>
      <c r="P40" s="4"/>
      <c r="Q40" s="15"/>
      <c r="T40" s="4"/>
      <c r="U40" s="10"/>
      <c r="V40" s="4"/>
      <c r="W40" s="4"/>
      <c r="X40" s="15"/>
      <c r="AA40" s="4"/>
      <c r="AB40" s="10"/>
      <c r="AC40" s="4"/>
      <c r="AD40" s="4"/>
      <c r="AE40" s="15"/>
    </row>
    <row r="41" spans="2:31" x14ac:dyDescent="0.2">
      <c r="B41" s="10"/>
      <c r="E41" s="10"/>
      <c r="H41" s="10"/>
      <c r="M41" s="4"/>
      <c r="N41" s="10"/>
      <c r="O41" s="4"/>
      <c r="P41" s="4"/>
      <c r="Q41" s="15"/>
      <c r="T41" s="4"/>
      <c r="U41" s="10"/>
      <c r="V41" s="4"/>
      <c r="W41" s="4"/>
      <c r="X41" s="15"/>
      <c r="AA41" s="4"/>
      <c r="AB41" s="10"/>
      <c r="AC41" s="4"/>
      <c r="AD41" s="4"/>
      <c r="AE41" s="15"/>
    </row>
    <row r="42" spans="2:31" x14ac:dyDescent="0.2">
      <c r="B42" s="10"/>
      <c r="E42" s="10"/>
      <c r="H42" s="10"/>
      <c r="M42" s="4"/>
      <c r="N42" s="10"/>
      <c r="O42" s="4"/>
      <c r="P42" s="4"/>
      <c r="Q42" s="15"/>
      <c r="T42" s="4"/>
      <c r="U42" s="10"/>
      <c r="V42" s="4"/>
      <c r="W42" s="4"/>
      <c r="X42" s="15"/>
      <c r="AA42" s="4"/>
      <c r="AB42" s="10"/>
      <c r="AC42" s="4"/>
      <c r="AD42" s="4"/>
      <c r="AE42" s="15"/>
    </row>
    <row r="43" spans="2:31" x14ac:dyDescent="0.2">
      <c r="B43" s="10"/>
      <c r="E43" s="10"/>
      <c r="H43" s="10"/>
      <c r="M43" s="4"/>
      <c r="N43" s="10"/>
      <c r="O43" s="4"/>
      <c r="P43" s="4"/>
      <c r="Q43" s="15"/>
      <c r="T43" s="4"/>
      <c r="U43" s="10"/>
      <c r="V43" s="4"/>
      <c r="W43" s="4"/>
      <c r="X43" s="15"/>
      <c r="AA43" s="4"/>
      <c r="AB43" s="10"/>
      <c r="AC43" s="4"/>
      <c r="AD43" s="4"/>
      <c r="AE43" s="15"/>
    </row>
    <row r="44" spans="2:31" x14ac:dyDescent="0.2">
      <c r="B44" s="10"/>
      <c r="E44" s="10"/>
      <c r="H44" s="10"/>
      <c r="M44" s="4"/>
      <c r="N44" s="10"/>
      <c r="O44" s="4"/>
      <c r="P44" s="4"/>
      <c r="Q44" s="15"/>
      <c r="T44" s="4"/>
      <c r="U44" s="10"/>
      <c r="V44" s="4"/>
      <c r="W44" s="4"/>
      <c r="X44" s="15"/>
      <c r="AA44" s="4"/>
      <c r="AB44" s="10"/>
      <c r="AC44" s="4"/>
      <c r="AD44" s="4"/>
      <c r="AE44" s="15"/>
    </row>
    <row r="45" spans="2:31" x14ac:dyDescent="0.2">
      <c r="B45" s="10"/>
      <c r="E45" s="10"/>
      <c r="H45" s="10"/>
      <c r="M45" s="4"/>
      <c r="N45" s="10"/>
      <c r="O45" s="4"/>
      <c r="P45" s="4"/>
      <c r="Q45" s="15"/>
      <c r="T45" s="4"/>
      <c r="U45" s="10"/>
      <c r="V45" s="4"/>
      <c r="W45" s="4"/>
      <c r="X45" s="15"/>
      <c r="AA45" s="4"/>
      <c r="AB45" s="10"/>
      <c r="AC45" s="4"/>
      <c r="AD45" s="4"/>
      <c r="AE45" s="15"/>
    </row>
    <row r="46" spans="2:31" x14ac:dyDescent="0.2">
      <c r="B46" s="10"/>
      <c r="E46" s="10"/>
      <c r="H46" s="10"/>
      <c r="M46" s="4"/>
      <c r="N46" s="10"/>
      <c r="O46" s="4"/>
      <c r="P46" s="4"/>
      <c r="Q46" s="15"/>
      <c r="T46" s="4"/>
      <c r="U46" s="10"/>
      <c r="V46" s="4"/>
      <c r="W46" s="4"/>
      <c r="X46" s="15"/>
      <c r="AA46" s="4"/>
      <c r="AB46" s="10"/>
      <c r="AC46" s="4"/>
      <c r="AD46" s="4"/>
      <c r="AE46" s="15"/>
    </row>
    <row r="47" spans="2:31" x14ac:dyDescent="0.2">
      <c r="B47" s="10"/>
      <c r="E47" s="10"/>
      <c r="H47" s="10"/>
      <c r="M47" s="4"/>
      <c r="N47" s="10"/>
      <c r="O47" s="4"/>
      <c r="P47" s="4"/>
      <c r="Q47" s="15"/>
      <c r="T47" s="4"/>
      <c r="U47" s="10"/>
      <c r="V47" s="4"/>
      <c r="W47" s="4"/>
      <c r="X47" s="15"/>
      <c r="AA47" s="4"/>
      <c r="AB47" s="10"/>
      <c r="AC47" s="4"/>
      <c r="AD47" s="4"/>
      <c r="AE47" s="15"/>
    </row>
    <row r="48" spans="2:31" x14ac:dyDescent="0.2">
      <c r="B48" s="10"/>
      <c r="E48" s="10"/>
      <c r="H48" s="10"/>
      <c r="M48" s="4"/>
      <c r="N48" s="10"/>
      <c r="O48" s="4"/>
      <c r="P48" s="4"/>
      <c r="Q48" s="15"/>
      <c r="T48" s="4"/>
      <c r="U48" s="10"/>
      <c r="V48" s="4"/>
      <c r="W48" s="4"/>
      <c r="X48" s="15"/>
      <c r="AA48" s="4"/>
      <c r="AB48" s="10"/>
      <c r="AC48" s="4"/>
      <c r="AD48" s="4"/>
      <c r="AE48" s="15"/>
    </row>
    <row r="49" spans="2:31" x14ac:dyDescent="0.2">
      <c r="B49" s="10"/>
      <c r="E49" s="10"/>
      <c r="H49" s="10"/>
      <c r="M49" s="4"/>
      <c r="N49" s="10"/>
      <c r="O49" s="4"/>
      <c r="P49" s="4"/>
      <c r="Q49" s="15"/>
      <c r="T49" s="4"/>
      <c r="U49" s="10"/>
      <c r="V49" s="4"/>
      <c r="W49" s="4"/>
      <c r="X49" s="15"/>
      <c r="AA49" s="4"/>
      <c r="AB49" s="10"/>
      <c r="AC49" s="4"/>
      <c r="AD49" s="4"/>
      <c r="AE49" s="15"/>
    </row>
    <row r="50" spans="2:31" x14ac:dyDescent="0.2">
      <c r="B50" s="10"/>
      <c r="E50" s="10"/>
      <c r="H50" s="10"/>
      <c r="M50" s="4"/>
      <c r="N50" s="10"/>
      <c r="O50" s="4"/>
      <c r="P50" s="4"/>
      <c r="Q50" s="15"/>
      <c r="T50" s="4"/>
      <c r="U50" s="10"/>
      <c r="V50" s="4"/>
      <c r="W50" s="4"/>
      <c r="X50" s="15"/>
      <c r="AA50" s="4"/>
      <c r="AB50" s="10"/>
      <c r="AC50" s="4"/>
      <c r="AD50" s="4"/>
      <c r="AE50" s="15"/>
    </row>
    <row r="51" spans="2:31" x14ac:dyDescent="0.2">
      <c r="B51" s="10"/>
      <c r="E51" s="10"/>
      <c r="H51" s="10"/>
      <c r="M51" s="4"/>
      <c r="N51" s="10"/>
      <c r="O51" s="4"/>
      <c r="P51" s="4"/>
      <c r="Q51" s="15"/>
      <c r="T51" s="4"/>
      <c r="U51" s="10"/>
      <c r="V51" s="4"/>
      <c r="W51" s="4"/>
      <c r="X51" s="15"/>
      <c r="AA51" s="4"/>
      <c r="AB51" s="10"/>
      <c r="AC51" s="4"/>
      <c r="AD51" s="4"/>
      <c r="AE51" s="15"/>
    </row>
    <row r="52" spans="2:31" x14ac:dyDescent="0.2">
      <c r="B52" s="10"/>
      <c r="E52" s="10"/>
      <c r="H52" s="10"/>
      <c r="M52" s="4"/>
      <c r="N52" s="10"/>
      <c r="O52" s="4"/>
      <c r="P52" s="4"/>
      <c r="Q52" s="15"/>
      <c r="T52" s="4"/>
      <c r="U52" s="10"/>
      <c r="V52" s="4"/>
      <c r="W52" s="4"/>
      <c r="X52" s="15"/>
      <c r="AA52" s="4"/>
      <c r="AB52" s="10"/>
      <c r="AC52" s="4"/>
      <c r="AD52" s="4"/>
      <c r="AE52" s="15"/>
    </row>
    <row r="53" spans="2:31" x14ac:dyDescent="0.2">
      <c r="B53" s="10"/>
      <c r="E53" s="10"/>
      <c r="H53" s="10"/>
      <c r="M53" s="4"/>
      <c r="N53" s="10"/>
      <c r="O53" s="4"/>
      <c r="P53" s="4"/>
      <c r="Q53" s="15"/>
      <c r="T53" s="4"/>
      <c r="U53" s="10"/>
      <c r="V53" s="4"/>
      <c r="W53" s="4"/>
      <c r="X53" s="15"/>
      <c r="AA53" s="4"/>
      <c r="AB53" s="10"/>
      <c r="AC53" s="4"/>
      <c r="AD53" s="4"/>
      <c r="AE53" s="15"/>
    </row>
    <row r="54" spans="2:31" x14ac:dyDescent="0.2">
      <c r="B54" s="10"/>
      <c r="E54" s="10"/>
      <c r="H54" s="10"/>
      <c r="M54" s="4"/>
      <c r="N54" s="10"/>
      <c r="O54" s="4"/>
      <c r="P54" s="4"/>
      <c r="Q54" s="15"/>
      <c r="T54" s="4"/>
      <c r="U54" s="10"/>
      <c r="V54" s="4"/>
      <c r="W54" s="4"/>
      <c r="X54" s="15"/>
      <c r="AA54" s="4"/>
      <c r="AB54" s="10"/>
      <c r="AC54" s="4"/>
      <c r="AD54" s="4"/>
      <c r="AE54" s="15"/>
    </row>
    <row r="55" spans="2:31" x14ac:dyDescent="0.2">
      <c r="B55" s="10"/>
      <c r="E55" s="10"/>
      <c r="H55" s="10"/>
      <c r="M55" s="4"/>
      <c r="N55" s="10"/>
      <c r="O55" s="4"/>
      <c r="P55" s="4"/>
      <c r="Q55" s="15"/>
      <c r="T55" s="4"/>
      <c r="U55" s="10"/>
      <c r="V55" s="4"/>
      <c r="W55" s="4"/>
      <c r="X55" s="15"/>
      <c r="AA55" s="4"/>
      <c r="AB55" s="10"/>
      <c r="AC55" s="4"/>
      <c r="AD55" s="4"/>
      <c r="AE55" s="15"/>
    </row>
    <row r="56" spans="2:31" x14ac:dyDescent="0.2">
      <c r="B56" s="10"/>
      <c r="E56" s="10"/>
      <c r="H56" s="10"/>
      <c r="M56" s="4"/>
      <c r="N56" s="10"/>
      <c r="O56" s="4"/>
      <c r="P56" s="4"/>
      <c r="Q56" s="15"/>
      <c r="T56" s="4"/>
      <c r="U56" s="10"/>
      <c r="V56" s="4"/>
      <c r="W56" s="4"/>
      <c r="X56" s="15"/>
      <c r="AA56" s="4"/>
      <c r="AB56" s="10"/>
      <c r="AC56" s="4"/>
      <c r="AD56" s="4"/>
      <c r="AE56" s="15"/>
    </row>
    <row r="57" spans="2:31" x14ac:dyDescent="0.2">
      <c r="B57" s="10"/>
      <c r="E57" s="10"/>
      <c r="H57" s="10"/>
      <c r="M57" s="4"/>
      <c r="N57" s="10"/>
      <c r="O57" s="4"/>
      <c r="P57" s="4"/>
      <c r="Q57" s="15"/>
      <c r="T57" s="4"/>
      <c r="U57" s="10"/>
      <c r="V57" s="4"/>
      <c r="W57" s="4"/>
      <c r="X57" s="15"/>
      <c r="AA57" s="4"/>
      <c r="AB57" s="10"/>
      <c r="AC57" s="4"/>
      <c r="AD57" s="4"/>
      <c r="AE57" s="15"/>
    </row>
    <row r="58" spans="2:31" x14ac:dyDescent="0.2">
      <c r="B58" s="10"/>
      <c r="E58" s="10"/>
      <c r="H58" s="10"/>
      <c r="M58" s="4"/>
      <c r="N58" s="10"/>
      <c r="O58" s="4"/>
      <c r="P58" s="4"/>
      <c r="Q58" s="15"/>
      <c r="T58" s="4"/>
      <c r="U58" s="10"/>
      <c r="V58" s="4"/>
      <c r="W58" s="4"/>
      <c r="X58" s="15"/>
      <c r="AA58" s="4"/>
      <c r="AB58" s="10"/>
      <c r="AC58" s="4"/>
      <c r="AD58" s="4"/>
      <c r="AE58" s="15"/>
    </row>
    <row r="59" spans="2:31" x14ac:dyDescent="0.2">
      <c r="B59" s="10"/>
      <c r="E59" s="10"/>
      <c r="H59" s="10"/>
      <c r="M59" s="4"/>
      <c r="N59" s="10"/>
      <c r="O59" s="4"/>
      <c r="P59" s="4"/>
      <c r="Q59" s="15"/>
      <c r="T59" s="4"/>
      <c r="U59" s="10"/>
      <c r="V59" s="4"/>
      <c r="W59" s="4"/>
      <c r="X59" s="15"/>
      <c r="AA59" s="4"/>
      <c r="AB59" s="10"/>
      <c r="AC59" s="4"/>
      <c r="AD59" s="4"/>
      <c r="AE59" s="15"/>
    </row>
    <row r="60" spans="2:31" x14ac:dyDescent="0.2">
      <c r="B60" s="10"/>
      <c r="E60" s="10"/>
      <c r="H60" s="10"/>
      <c r="M60" s="4"/>
      <c r="N60" s="10"/>
      <c r="O60" s="4"/>
      <c r="P60" s="4"/>
      <c r="Q60" s="15"/>
      <c r="T60" s="4"/>
      <c r="U60" s="10"/>
      <c r="V60" s="4"/>
      <c r="W60" s="4"/>
      <c r="X60" s="15"/>
      <c r="AA60" s="4"/>
      <c r="AB60" s="10"/>
      <c r="AC60" s="4"/>
      <c r="AD60" s="4"/>
      <c r="AE60" s="15"/>
    </row>
    <row r="61" spans="2:31" x14ac:dyDescent="0.2">
      <c r="B61" s="10"/>
      <c r="E61" s="10"/>
      <c r="H61" s="10"/>
      <c r="M61" s="4"/>
      <c r="N61" s="10"/>
      <c r="O61" s="4"/>
      <c r="P61" s="4"/>
      <c r="Q61" s="15"/>
      <c r="T61" s="4"/>
      <c r="U61" s="10"/>
      <c r="V61" s="4"/>
      <c r="W61" s="4"/>
      <c r="X61" s="15"/>
      <c r="AA61" s="4"/>
      <c r="AB61" s="10"/>
      <c r="AC61" s="4"/>
      <c r="AD61" s="4"/>
      <c r="AE61" s="15"/>
    </row>
    <row r="62" spans="2:31" x14ac:dyDescent="0.2">
      <c r="B62" s="10"/>
      <c r="E62" s="10"/>
      <c r="H62" s="10"/>
      <c r="M62" s="4"/>
      <c r="N62" s="10"/>
      <c r="O62" s="4"/>
      <c r="P62" s="4"/>
      <c r="Q62" s="15"/>
      <c r="T62" s="4"/>
      <c r="U62" s="10"/>
      <c r="V62" s="4"/>
      <c r="W62" s="4"/>
      <c r="X62" s="15"/>
      <c r="AA62" s="4"/>
      <c r="AB62" s="10"/>
      <c r="AC62" s="4"/>
      <c r="AD62" s="4"/>
      <c r="AE62" s="15"/>
    </row>
    <row r="63" spans="2:31" x14ac:dyDescent="0.2">
      <c r="B63" s="10"/>
      <c r="E63" s="10"/>
      <c r="H63" s="10"/>
      <c r="M63" s="4"/>
      <c r="N63" s="10"/>
      <c r="O63" s="4"/>
      <c r="P63" s="4"/>
      <c r="Q63" s="15"/>
      <c r="T63" s="4"/>
      <c r="U63" s="10"/>
      <c r="V63" s="4"/>
      <c r="W63" s="4"/>
      <c r="X63" s="15"/>
      <c r="AA63" s="4"/>
      <c r="AB63" s="10"/>
      <c r="AC63" s="4"/>
      <c r="AD63" s="4"/>
      <c r="AE63" s="15"/>
    </row>
    <row r="64" spans="2:31" x14ac:dyDescent="0.2">
      <c r="B64" s="10"/>
      <c r="E64" s="10"/>
      <c r="H64" s="10"/>
      <c r="M64" s="4"/>
      <c r="N64" s="10"/>
      <c r="O64" s="4"/>
      <c r="P64" s="4"/>
      <c r="Q64" s="15"/>
      <c r="T64" s="4"/>
      <c r="U64" s="10"/>
      <c r="V64" s="4"/>
      <c r="W64" s="4"/>
      <c r="X64" s="15"/>
      <c r="AA64" s="4"/>
      <c r="AB64" s="10"/>
      <c r="AC64" s="4"/>
      <c r="AD64" s="4"/>
      <c r="AE64" s="15"/>
    </row>
    <row r="65" spans="2:31" x14ac:dyDescent="0.2">
      <c r="B65" s="10"/>
      <c r="E65" s="10"/>
      <c r="H65" s="10"/>
      <c r="M65" s="4"/>
      <c r="N65" s="10"/>
      <c r="O65" s="4"/>
      <c r="P65" s="4"/>
      <c r="Q65" s="15"/>
      <c r="T65" s="4"/>
      <c r="U65" s="10"/>
      <c r="V65" s="4"/>
      <c r="W65" s="4"/>
      <c r="X65" s="15"/>
      <c r="AA65" s="4"/>
      <c r="AB65" s="10"/>
      <c r="AC65" s="4"/>
      <c r="AD65" s="4"/>
      <c r="AE65" s="15"/>
    </row>
    <row r="66" spans="2:31" x14ac:dyDescent="0.2">
      <c r="B66" s="10"/>
      <c r="E66" s="10"/>
      <c r="H66" s="10"/>
      <c r="M66" s="4"/>
      <c r="N66" s="10"/>
      <c r="O66" s="4"/>
      <c r="P66" s="4"/>
      <c r="Q66" s="15"/>
      <c r="T66" s="4"/>
      <c r="U66" s="10"/>
      <c r="V66" s="4"/>
      <c r="W66" s="4"/>
      <c r="X66" s="15"/>
      <c r="AA66" s="4"/>
      <c r="AB66" s="10"/>
      <c r="AC66" s="4"/>
      <c r="AD66" s="4"/>
      <c r="AE66" s="15"/>
    </row>
    <row r="67" spans="2:31" x14ac:dyDescent="0.2">
      <c r="B67" s="10"/>
      <c r="E67" s="10"/>
      <c r="H67" s="10"/>
      <c r="M67" s="4"/>
      <c r="N67" s="10"/>
      <c r="O67" s="4"/>
      <c r="P67" s="4"/>
      <c r="Q67" s="15"/>
      <c r="T67" s="4"/>
      <c r="U67" s="10"/>
      <c r="V67" s="4"/>
      <c r="W67" s="4"/>
      <c r="X67" s="15"/>
      <c r="AA67" s="4"/>
      <c r="AB67" s="10"/>
      <c r="AC67" s="4"/>
      <c r="AD67" s="4"/>
      <c r="AE67" s="15"/>
    </row>
    <row r="68" spans="2:31" x14ac:dyDescent="0.2">
      <c r="B68" s="10"/>
      <c r="E68" s="10"/>
      <c r="H68" s="10"/>
      <c r="M68" s="4"/>
      <c r="N68" s="10"/>
      <c r="O68" s="4"/>
      <c r="P68" s="4"/>
      <c r="Q68" s="15"/>
      <c r="T68" s="4"/>
      <c r="U68" s="10"/>
      <c r="V68" s="4"/>
      <c r="W68" s="4"/>
      <c r="X68" s="15"/>
      <c r="AA68" s="4"/>
      <c r="AB68" s="10"/>
      <c r="AC68" s="4"/>
      <c r="AD68" s="4"/>
      <c r="AE68" s="15"/>
    </row>
    <row r="69" spans="2:31" x14ac:dyDescent="0.2">
      <c r="B69" s="10"/>
      <c r="E69" s="10"/>
      <c r="H69" s="10"/>
      <c r="M69" s="4"/>
      <c r="N69" s="10"/>
      <c r="O69" s="4"/>
      <c r="P69" s="4"/>
      <c r="Q69" s="15"/>
      <c r="T69" s="4"/>
      <c r="U69" s="10"/>
      <c r="V69" s="4"/>
      <c r="W69" s="4"/>
      <c r="X69" s="15"/>
      <c r="AA69" s="4"/>
      <c r="AB69" s="10"/>
      <c r="AC69" s="4"/>
      <c r="AD69" s="4"/>
      <c r="AE69" s="15"/>
    </row>
    <row r="70" spans="2:31" x14ac:dyDescent="0.2">
      <c r="B70" s="10"/>
      <c r="E70" s="10"/>
      <c r="H70" s="10"/>
      <c r="M70" s="4"/>
      <c r="N70" s="10"/>
      <c r="O70" s="4"/>
      <c r="P70" s="4"/>
      <c r="Q70" s="15"/>
      <c r="T70" s="4"/>
      <c r="U70" s="10"/>
      <c r="V70" s="4"/>
      <c r="W70" s="4"/>
      <c r="X70" s="15"/>
      <c r="AA70" s="4"/>
      <c r="AB70" s="10"/>
      <c r="AC70" s="4"/>
      <c r="AD70" s="4"/>
      <c r="AE70" s="15"/>
    </row>
    <row r="71" spans="2:31" x14ac:dyDescent="0.2">
      <c r="B71" s="10"/>
      <c r="E71" s="10"/>
      <c r="H71" s="10"/>
      <c r="M71" s="4"/>
      <c r="N71" s="10"/>
      <c r="O71" s="4"/>
      <c r="P71" s="4"/>
      <c r="Q71" s="15"/>
      <c r="T71" s="4"/>
      <c r="U71" s="10"/>
      <c r="V71" s="4"/>
      <c r="W71" s="4"/>
      <c r="X71" s="15"/>
      <c r="AA71" s="4"/>
      <c r="AB71" s="10"/>
      <c r="AC71" s="4"/>
      <c r="AD71" s="4"/>
      <c r="AE71" s="15"/>
    </row>
    <row r="72" spans="2:31" x14ac:dyDescent="0.2">
      <c r="B72" s="10"/>
      <c r="E72" s="10"/>
      <c r="H72" s="10"/>
      <c r="M72" s="4"/>
      <c r="N72" s="10"/>
      <c r="O72" s="4"/>
      <c r="P72" s="4"/>
      <c r="Q72" s="15"/>
      <c r="T72" s="4"/>
      <c r="U72" s="10"/>
      <c r="V72" s="4"/>
      <c r="W72" s="4"/>
      <c r="X72" s="15"/>
      <c r="AA72" s="4"/>
      <c r="AB72" s="10"/>
      <c r="AC72" s="4"/>
      <c r="AD72" s="4"/>
      <c r="AE72" s="15"/>
    </row>
    <row r="73" spans="2:31" x14ac:dyDescent="0.2">
      <c r="B73" s="10"/>
      <c r="E73" s="10"/>
      <c r="H73" s="10"/>
      <c r="M73" s="4"/>
      <c r="N73" s="10"/>
      <c r="O73" s="4"/>
      <c r="P73" s="4"/>
      <c r="Q73" s="15"/>
      <c r="T73" s="4"/>
      <c r="U73" s="10"/>
      <c r="V73" s="4"/>
      <c r="W73" s="4"/>
      <c r="X73" s="15"/>
      <c r="AA73" s="4"/>
      <c r="AB73" s="10"/>
      <c r="AC73" s="4"/>
      <c r="AD73" s="4"/>
      <c r="AE73" s="15"/>
    </row>
    <row r="74" spans="2:31" x14ac:dyDescent="0.2">
      <c r="B74" s="10"/>
      <c r="E74" s="10"/>
      <c r="H74" s="10"/>
      <c r="M74" s="4"/>
      <c r="N74" s="10"/>
      <c r="O74" s="4"/>
      <c r="P74" s="4"/>
      <c r="Q74" s="15"/>
      <c r="T74" s="4"/>
      <c r="U74" s="10"/>
      <c r="V74" s="4"/>
      <c r="W74" s="4"/>
      <c r="X74" s="15"/>
      <c r="AA74" s="4"/>
      <c r="AB74" s="10"/>
      <c r="AC74" s="4"/>
      <c r="AD74" s="4"/>
      <c r="AE74" s="15"/>
    </row>
    <row r="75" spans="2:31" x14ac:dyDescent="0.2">
      <c r="B75" s="10"/>
      <c r="E75" s="10"/>
      <c r="H75" s="10"/>
      <c r="M75" s="4"/>
      <c r="N75" s="10"/>
      <c r="O75" s="4"/>
      <c r="P75" s="4"/>
      <c r="Q75" s="15"/>
      <c r="T75" s="4"/>
      <c r="U75" s="10"/>
      <c r="V75" s="4"/>
      <c r="W75" s="4"/>
      <c r="X75" s="15"/>
      <c r="AA75" s="4"/>
      <c r="AB75" s="10"/>
      <c r="AC75" s="4"/>
      <c r="AD75" s="4"/>
      <c r="AE75" s="15"/>
    </row>
    <row r="76" spans="2:31" x14ac:dyDescent="0.2">
      <c r="B76" s="10"/>
      <c r="E76" s="10"/>
      <c r="H76" s="10"/>
      <c r="M76" s="4"/>
      <c r="N76" s="10"/>
      <c r="O76" s="4"/>
      <c r="P76" s="4"/>
      <c r="Q76" s="15"/>
      <c r="T76" s="4"/>
      <c r="U76" s="10"/>
      <c r="V76" s="4"/>
      <c r="W76" s="4"/>
      <c r="X76" s="15"/>
      <c r="AA76" s="4"/>
      <c r="AB76" s="10"/>
      <c r="AC76" s="4"/>
      <c r="AD76" s="4"/>
      <c r="AE76" s="15"/>
    </row>
    <row r="77" spans="2:31" x14ac:dyDescent="0.2">
      <c r="B77" s="10"/>
      <c r="E77" s="10"/>
      <c r="H77" s="10"/>
      <c r="M77" s="4"/>
      <c r="N77" s="10"/>
      <c r="O77" s="4"/>
      <c r="P77" s="4"/>
      <c r="Q77" s="15"/>
      <c r="T77" s="4"/>
      <c r="U77" s="10"/>
      <c r="V77" s="4"/>
      <c r="W77" s="4"/>
      <c r="X77" s="15"/>
      <c r="AA77" s="4"/>
      <c r="AB77" s="10"/>
      <c r="AC77" s="4"/>
      <c r="AD77" s="4"/>
      <c r="AE77" s="15"/>
    </row>
    <row r="78" spans="2:31" x14ac:dyDescent="0.2">
      <c r="B78" s="10"/>
      <c r="E78" s="10"/>
      <c r="H78" s="10"/>
      <c r="M78" s="4"/>
      <c r="N78" s="10"/>
      <c r="O78" s="4"/>
      <c r="P78" s="4"/>
      <c r="Q78" s="15"/>
      <c r="T78" s="4"/>
      <c r="U78" s="10"/>
      <c r="V78" s="4"/>
      <c r="W78" s="4"/>
      <c r="X78" s="15"/>
      <c r="AA78" s="4"/>
      <c r="AB78" s="10"/>
      <c r="AC78" s="4"/>
      <c r="AD78" s="4"/>
      <c r="AE78" s="15"/>
    </row>
    <row r="79" spans="2:31" x14ac:dyDescent="0.2">
      <c r="B79" s="10"/>
      <c r="E79" s="10"/>
      <c r="H79" s="10"/>
      <c r="M79" s="4"/>
      <c r="N79" s="10"/>
      <c r="O79" s="4"/>
      <c r="P79" s="4"/>
      <c r="Q79" s="15"/>
      <c r="T79" s="4"/>
      <c r="U79" s="10"/>
      <c r="V79" s="4"/>
      <c r="W79" s="4"/>
      <c r="X79" s="15"/>
      <c r="AA79" s="4"/>
      <c r="AB79" s="10"/>
      <c r="AC79" s="4"/>
      <c r="AD79" s="4"/>
      <c r="AE79" s="15"/>
    </row>
    <row r="80" spans="2:31" x14ac:dyDescent="0.2">
      <c r="B80" s="10"/>
      <c r="E80" s="10"/>
      <c r="H80" s="10"/>
      <c r="M80" s="4"/>
      <c r="N80" s="10"/>
      <c r="O80" s="4"/>
      <c r="P80" s="4"/>
      <c r="Q80" s="15"/>
      <c r="T80" s="4"/>
      <c r="U80" s="10"/>
      <c r="V80" s="4"/>
      <c r="W80" s="4"/>
      <c r="X80" s="15"/>
      <c r="AA80" s="4"/>
      <c r="AB80" s="10"/>
      <c r="AC80" s="4"/>
      <c r="AD80" s="4"/>
      <c r="AE80" s="15"/>
    </row>
    <row r="81" spans="2:31" x14ac:dyDescent="0.2">
      <c r="B81" s="10"/>
      <c r="E81" s="10"/>
      <c r="H81" s="10"/>
      <c r="M81" s="4"/>
      <c r="N81" s="10"/>
      <c r="O81" s="4"/>
      <c r="P81" s="4"/>
      <c r="Q81" s="15"/>
      <c r="T81" s="4"/>
      <c r="U81" s="10"/>
      <c r="V81" s="4"/>
      <c r="W81" s="4"/>
      <c r="X81" s="15"/>
      <c r="AA81" s="4"/>
      <c r="AB81" s="10"/>
      <c r="AC81" s="4"/>
      <c r="AD81" s="4"/>
      <c r="AE81" s="15"/>
    </row>
    <row r="82" spans="2:31" x14ac:dyDescent="0.2">
      <c r="B82" s="10"/>
      <c r="E82" s="10"/>
      <c r="H82" s="10"/>
      <c r="M82" s="4"/>
      <c r="N82" s="10"/>
      <c r="O82" s="4"/>
      <c r="P82" s="4"/>
      <c r="Q82" s="15"/>
      <c r="T82" s="4"/>
      <c r="U82" s="10"/>
      <c r="V82" s="4"/>
      <c r="W82" s="4"/>
      <c r="X82" s="15"/>
      <c r="AA82" s="4"/>
      <c r="AB82" s="10"/>
      <c r="AC82" s="4"/>
      <c r="AD82" s="4"/>
      <c r="AE82" s="15"/>
    </row>
    <row r="83" spans="2:31" x14ac:dyDescent="0.2">
      <c r="B83" s="10"/>
      <c r="E83" s="10"/>
      <c r="H83" s="10"/>
      <c r="M83" s="4"/>
      <c r="N83" s="10"/>
      <c r="O83" s="4"/>
      <c r="P83" s="4"/>
      <c r="Q83" s="15"/>
      <c r="T83" s="4"/>
      <c r="U83" s="10"/>
      <c r="V83" s="4"/>
      <c r="W83" s="4"/>
      <c r="X83" s="15"/>
      <c r="AA83" s="4"/>
      <c r="AB83" s="10"/>
      <c r="AC83" s="4"/>
      <c r="AD83" s="4"/>
      <c r="AE83" s="15"/>
    </row>
    <row r="84" spans="2:31" x14ac:dyDescent="0.2">
      <c r="B84" s="10"/>
      <c r="E84" s="10"/>
      <c r="H84" s="10"/>
      <c r="M84" s="4"/>
      <c r="N84" s="10"/>
      <c r="O84" s="4"/>
      <c r="P84" s="4"/>
      <c r="Q84" s="15"/>
      <c r="T84" s="4"/>
      <c r="U84" s="10"/>
      <c r="V84" s="4"/>
      <c r="W84" s="4"/>
      <c r="X84" s="15"/>
      <c r="AA84" s="4"/>
      <c r="AB84" s="10"/>
      <c r="AC84" s="4"/>
      <c r="AD84" s="4"/>
      <c r="AE84" s="15"/>
    </row>
    <row r="85" spans="2:31" x14ac:dyDescent="0.2">
      <c r="B85" s="10"/>
      <c r="E85" s="10"/>
      <c r="H85" s="10"/>
      <c r="M85" s="4"/>
      <c r="N85" s="10"/>
      <c r="O85" s="4"/>
      <c r="P85" s="4"/>
      <c r="Q85" s="15"/>
      <c r="T85" s="4"/>
      <c r="U85" s="10"/>
      <c r="V85" s="4"/>
      <c r="W85" s="4"/>
      <c r="X85" s="15"/>
      <c r="AA85" s="4"/>
      <c r="AB85" s="10"/>
      <c r="AC85" s="4"/>
      <c r="AD85" s="4"/>
      <c r="AE85" s="15"/>
    </row>
    <row r="86" spans="2:31" x14ac:dyDescent="0.2">
      <c r="B86" s="10"/>
      <c r="E86" s="10"/>
      <c r="H86" s="10"/>
      <c r="M86" s="4"/>
      <c r="N86" s="10"/>
      <c r="O86" s="4"/>
      <c r="P86" s="4"/>
      <c r="Q86" s="15"/>
      <c r="T86" s="4"/>
      <c r="U86" s="10"/>
      <c r="V86" s="4"/>
      <c r="W86" s="4"/>
      <c r="X86" s="15"/>
      <c r="AA86" s="4"/>
      <c r="AB86" s="10"/>
      <c r="AC86" s="4"/>
      <c r="AD86" s="4"/>
      <c r="AE86" s="15"/>
    </row>
    <row r="87" spans="2:31" x14ac:dyDescent="0.2">
      <c r="B87" s="10"/>
      <c r="E87" s="10"/>
      <c r="H87" s="10"/>
      <c r="M87" s="4"/>
      <c r="N87" s="10"/>
      <c r="O87" s="4"/>
      <c r="P87" s="4"/>
      <c r="Q87" s="15"/>
      <c r="T87" s="4"/>
      <c r="U87" s="10"/>
      <c r="V87" s="4"/>
      <c r="W87" s="4"/>
      <c r="X87" s="15"/>
      <c r="AA87" s="4"/>
      <c r="AB87" s="10"/>
      <c r="AC87" s="4"/>
      <c r="AD87" s="4"/>
      <c r="AE87" s="15"/>
    </row>
    <row r="88" spans="2:31" x14ac:dyDescent="0.2">
      <c r="B88" s="10"/>
      <c r="E88" s="10"/>
      <c r="H88" s="10"/>
      <c r="M88" s="4"/>
      <c r="N88" s="10"/>
      <c r="O88" s="4"/>
      <c r="P88" s="4"/>
      <c r="Q88" s="15"/>
      <c r="T88" s="4"/>
      <c r="U88" s="10"/>
      <c r="V88" s="4"/>
      <c r="W88" s="4"/>
      <c r="X88" s="15"/>
      <c r="AA88" s="4"/>
      <c r="AB88" s="10"/>
      <c r="AC88" s="4"/>
      <c r="AD88" s="4"/>
      <c r="AE88" s="15"/>
    </row>
    <row r="89" spans="2:31" x14ac:dyDescent="0.2">
      <c r="B89" s="10"/>
      <c r="E89" s="10"/>
      <c r="H89" s="10"/>
      <c r="M89" s="4"/>
      <c r="N89" s="10"/>
      <c r="O89" s="4"/>
      <c r="P89" s="4"/>
      <c r="Q89" s="15"/>
      <c r="T89" s="4"/>
      <c r="U89" s="10"/>
      <c r="V89" s="4"/>
      <c r="W89" s="4"/>
      <c r="X89" s="15"/>
      <c r="AA89" s="4"/>
      <c r="AB89" s="10"/>
      <c r="AC89" s="4"/>
      <c r="AD89" s="4"/>
      <c r="AE89" s="15"/>
    </row>
    <row r="90" spans="2:31" x14ac:dyDescent="0.2">
      <c r="B90" s="10"/>
      <c r="E90" s="10"/>
      <c r="H90" s="10"/>
      <c r="M90" s="4"/>
      <c r="N90" s="10"/>
      <c r="O90" s="4"/>
      <c r="P90" s="4"/>
      <c r="Q90" s="15"/>
      <c r="T90" s="4"/>
      <c r="U90" s="10"/>
      <c r="V90" s="4"/>
      <c r="W90" s="4"/>
      <c r="X90" s="15"/>
      <c r="AA90" s="4"/>
      <c r="AB90" s="10"/>
      <c r="AC90" s="4"/>
      <c r="AD90" s="4"/>
      <c r="AE90" s="15"/>
    </row>
    <row r="91" spans="2:31" x14ac:dyDescent="0.2">
      <c r="B91" s="10"/>
      <c r="E91" s="10"/>
      <c r="H91" s="10"/>
      <c r="M91" s="4"/>
      <c r="N91" s="10"/>
      <c r="O91" s="4"/>
      <c r="P91" s="4"/>
      <c r="Q91" s="15"/>
      <c r="T91" s="4"/>
      <c r="U91" s="10"/>
      <c r="V91" s="4"/>
      <c r="W91" s="4"/>
      <c r="X91" s="15"/>
      <c r="AA91" s="4"/>
      <c r="AB91" s="10"/>
      <c r="AC91" s="4"/>
      <c r="AD91" s="4"/>
      <c r="AE91" s="15"/>
    </row>
    <row r="92" spans="2:31" x14ac:dyDescent="0.2">
      <c r="B92" s="10"/>
      <c r="E92" s="10"/>
      <c r="H92" s="10"/>
      <c r="M92" s="4"/>
      <c r="N92" s="10"/>
      <c r="O92" s="4"/>
      <c r="P92" s="4"/>
      <c r="Q92" s="15"/>
      <c r="T92" s="4"/>
      <c r="U92" s="10"/>
      <c r="V92" s="4"/>
      <c r="W92" s="4"/>
      <c r="X92" s="15"/>
      <c r="AA92" s="4"/>
      <c r="AB92" s="10"/>
      <c r="AC92" s="4"/>
      <c r="AD92" s="4"/>
      <c r="AE92" s="15"/>
    </row>
    <row r="93" spans="2:31" x14ac:dyDescent="0.2">
      <c r="B93" s="10"/>
      <c r="E93" s="10"/>
      <c r="H93" s="10"/>
      <c r="M93" s="4"/>
      <c r="N93" s="10"/>
      <c r="O93" s="4"/>
      <c r="P93" s="4"/>
      <c r="Q93" s="15"/>
      <c r="T93" s="4"/>
      <c r="U93" s="10"/>
      <c r="V93" s="4"/>
      <c r="W93" s="4"/>
      <c r="X93" s="15"/>
      <c r="AA93" s="4"/>
      <c r="AB93" s="10"/>
      <c r="AC93" s="4"/>
      <c r="AD93" s="4"/>
      <c r="AE93" s="15"/>
    </row>
    <row r="94" spans="2:31" x14ac:dyDescent="0.2">
      <c r="B94" s="10"/>
      <c r="E94" s="10"/>
      <c r="H94" s="10"/>
      <c r="M94" s="4"/>
      <c r="N94" s="10"/>
      <c r="O94" s="4"/>
      <c r="P94" s="4"/>
      <c r="Q94" s="15"/>
      <c r="T94" s="4"/>
      <c r="U94" s="10"/>
      <c r="V94" s="4"/>
      <c r="W94" s="4"/>
      <c r="X94" s="15"/>
      <c r="AA94" s="4"/>
      <c r="AB94" s="10"/>
      <c r="AC94" s="4"/>
      <c r="AD94" s="4"/>
      <c r="AE94" s="15"/>
    </row>
    <row r="95" spans="2:31" x14ac:dyDescent="0.2">
      <c r="B95" s="10"/>
      <c r="E95" s="10"/>
      <c r="H95" s="10"/>
      <c r="M95" s="4"/>
      <c r="N95" s="10"/>
      <c r="O95" s="4"/>
      <c r="P95" s="4"/>
      <c r="Q95" s="15"/>
      <c r="T95" s="4"/>
      <c r="U95" s="10"/>
      <c r="V95" s="4"/>
      <c r="W95" s="4"/>
      <c r="X95" s="15"/>
      <c r="AA95" s="4"/>
      <c r="AB95" s="10"/>
      <c r="AC95" s="4"/>
      <c r="AD95" s="4"/>
      <c r="AE95" s="15"/>
    </row>
    <row r="96" spans="2:31" x14ac:dyDescent="0.2">
      <c r="B96" s="10"/>
      <c r="E96" s="10"/>
      <c r="H96" s="10"/>
      <c r="M96" s="4"/>
      <c r="N96" s="10"/>
      <c r="O96" s="4"/>
      <c r="P96" s="4"/>
      <c r="Q96" s="15"/>
      <c r="T96" s="4"/>
      <c r="U96" s="10"/>
      <c r="V96" s="4"/>
      <c r="W96" s="4"/>
      <c r="X96" s="15"/>
      <c r="AA96" s="4"/>
      <c r="AB96" s="10"/>
      <c r="AC96" s="4"/>
      <c r="AD96" s="4"/>
      <c r="AE96" s="15"/>
    </row>
    <row r="97" spans="2:31" x14ac:dyDescent="0.2">
      <c r="B97" s="10"/>
      <c r="E97" s="10"/>
      <c r="H97" s="10"/>
      <c r="M97" s="4"/>
      <c r="N97" s="10"/>
      <c r="O97" s="4"/>
      <c r="P97" s="4"/>
      <c r="Q97" s="15"/>
      <c r="T97" s="4"/>
      <c r="U97" s="10"/>
      <c r="V97" s="4"/>
      <c r="W97" s="4"/>
      <c r="X97" s="15"/>
      <c r="AA97" s="4"/>
      <c r="AB97" s="10"/>
      <c r="AC97" s="4"/>
      <c r="AD97" s="4"/>
      <c r="AE97" s="15"/>
    </row>
    <row r="98" spans="2:31" x14ac:dyDescent="0.2">
      <c r="B98" s="10"/>
      <c r="E98" s="10"/>
      <c r="H98" s="10"/>
      <c r="M98" s="4"/>
      <c r="N98" s="10"/>
      <c r="O98" s="4"/>
      <c r="P98" s="4"/>
      <c r="Q98" s="15"/>
      <c r="T98" s="4"/>
      <c r="U98" s="10"/>
      <c r="V98" s="4"/>
      <c r="W98" s="4"/>
      <c r="X98" s="15"/>
      <c r="AA98" s="4"/>
      <c r="AB98" s="10"/>
      <c r="AC98" s="4"/>
      <c r="AD98" s="4"/>
      <c r="AE98" s="15"/>
    </row>
    <row r="99" spans="2:31" x14ac:dyDescent="0.2">
      <c r="B99" s="10"/>
      <c r="E99" s="10"/>
      <c r="H99" s="10"/>
      <c r="M99" s="4"/>
      <c r="N99" s="10"/>
      <c r="O99" s="4"/>
      <c r="P99" s="4"/>
      <c r="Q99" s="15"/>
      <c r="T99" s="4"/>
      <c r="U99" s="10"/>
      <c r="V99" s="4"/>
      <c r="W99" s="4"/>
      <c r="X99" s="15"/>
      <c r="AA99" s="4"/>
      <c r="AB99" s="10"/>
      <c r="AC99" s="4"/>
      <c r="AD99" s="4"/>
      <c r="AE99" s="15"/>
    </row>
    <row r="100" spans="2:31" x14ac:dyDescent="0.2">
      <c r="B100" s="10"/>
      <c r="E100" s="10"/>
      <c r="H100" s="10"/>
      <c r="M100" s="4"/>
      <c r="N100" s="10"/>
      <c r="O100" s="4"/>
      <c r="P100" s="4"/>
      <c r="Q100" s="15"/>
      <c r="T100" s="4"/>
      <c r="U100" s="10"/>
      <c r="V100" s="4"/>
      <c r="W100" s="4"/>
      <c r="X100" s="15"/>
      <c r="AA100" s="4"/>
      <c r="AB100" s="10"/>
      <c r="AC100" s="4"/>
      <c r="AD100" s="4"/>
      <c r="AE100" s="15"/>
    </row>
  </sheetData>
  <mergeCells count="3">
    <mergeCell ref="M2:Q2"/>
    <mergeCell ref="AA2:AE2"/>
    <mergeCell ref="T2:X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3"/>
  <sheetViews>
    <sheetView workbookViewId="0"/>
  </sheetViews>
  <sheetFormatPr defaultColWidth="8.875" defaultRowHeight="12.75" x14ac:dyDescent="0.2"/>
  <cols>
    <col min="1" max="2" width="8.625" style="1" customWidth="1"/>
    <col min="3" max="16384" width="8.875" style="1"/>
  </cols>
  <sheetData>
    <row r="2" spans="1:33" x14ac:dyDescent="0.2">
      <c r="C2" s="1" t="str">
        <f>IF(Info!$B$15="","Клиент",Info!$B$15)</f>
        <v>CITILINK</v>
      </c>
      <c r="D2" s="1" t="s">
        <v>63</v>
      </c>
      <c r="E2" s="1" t="s">
        <v>64</v>
      </c>
      <c r="F2" s="1" t="s">
        <v>65</v>
      </c>
      <c r="G2" s="1" t="s">
        <v>66</v>
      </c>
      <c r="H2" s="1" t="s">
        <v>67</v>
      </c>
      <c r="I2" s="1" t="s">
        <v>68</v>
      </c>
      <c r="J2" s="1" t="s">
        <v>69</v>
      </c>
      <c r="K2" s="1" t="s">
        <v>70</v>
      </c>
      <c r="L2" s="1" t="s">
        <v>71</v>
      </c>
      <c r="M2" s="1" t="s">
        <v>72</v>
      </c>
      <c r="N2" s="1" t="s">
        <v>95</v>
      </c>
      <c r="O2" s="1" t="s">
        <v>96</v>
      </c>
      <c r="P2" s="1" t="s">
        <v>97</v>
      </c>
      <c r="Q2" s="1" t="s">
        <v>98</v>
      </c>
      <c r="R2" s="1" t="s">
        <v>99</v>
      </c>
      <c r="S2" s="1" t="s">
        <v>100</v>
      </c>
      <c r="T2" s="1" t="s">
        <v>101</v>
      </c>
      <c r="U2" s="1" t="s">
        <v>102</v>
      </c>
      <c r="V2" s="1" t="s">
        <v>103</v>
      </c>
      <c r="W2" s="9" t="s">
        <v>104</v>
      </c>
      <c r="X2" s="1" t="s">
        <v>118</v>
      </c>
    </row>
    <row r="3" spans="1:33" x14ac:dyDescent="0.2">
      <c r="A3" s="3" t="s">
        <v>11</v>
      </c>
      <c r="B3" s="3">
        <v>2017</v>
      </c>
      <c r="C3" s="16">
        <f ca="1">RANDBETWEEN(1,99)/100</f>
        <v>0.5</v>
      </c>
      <c r="D3" s="16">
        <f t="shared" ref="D3" ca="1" si="0">RANDBETWEEN(1,99)/100</f>
        <v>0.22</v>
      </c>
      <c r="E3" s="16">
        <f ca="1">D3*0.7</f>
        <v>0.154</v>
      </c>
      <c r="F3" s="16">
        <f t="shared" ref="F3:W12" ca="1" si="1">E3*0.7</f>
        <v>0.10779999999999999</v>
      </c>
      <c r="G3" s="16">
        <f t="shared" ca="1" si="1"/>
        <v>7.5459999999999985E-2</v>
      </c>
      <c r="H3" s="16">
        <f t="shared" ca="1" si="1"/>
        <v>5.2821999999999987E-2</v>
      </c>
      <c r="I3" s="16">
        <f t="shared" ca="1" si="1"/>
        <v>3.6975399999999992E-2</v>
      </c>
      <c r="J3" s="16">
        <f t="shared" ca="1" si="1"/>
        <v>2.5882779999999994E-2</v>
      </c>
      <c r="K3" s="16">
        <f t="shared" ca="1" si="1"/>
        <v>1.8117945999999996E-2</v>
      </c>
      <c r="L3" s="16">
        <f t="shared" ca="1" si="1"/>
        <v>1.2682562199999997E-2</v>
      </c>
      <c r="M3" s="16">
        <f t="shared" ca="1" si="1"/>
        <v>8.877793539999998E-3</v>
      </c>
      <c r="N3" s="16">
        <f t="shared" ca="1" si="1"/>
        <v>6.2144554779999979E-3</v>
      </c>
      <c r="O3" s="16">
        <f t="shared" ca="1" si="1"/>
        <v>4.3501188345999985E-3</v>
      </c>
      <c r="P3" s="16">
        <f t="shared" ca="1" si="1"/>
        <v>3.0450831842199987E-3</v>
      </c>
      <c r="Q3" s="16">
        <f t="shared" ca="1" si="1"/>
        <v>2.131558228953999E-3</v>
      </c>
      <c r="R3" s="16">
        <f t="shared" ca="1" si="1"/>
        <v>1.4920907602677992E-3</v>
      </c>
      <c r="S3" s="16">
        <f t="shared" ca="1" si="1"/>
        <v>1.0444635321874593E-3</v>
      </c>
      <c r="T3" s="16">
        <f t="shared" ca="1" si="1"/>
        <v>7.311244725312215E-4</v>
      </c>
      <c r="U3" s="16">
        <f t="shared" ca="1" si="1"/>
        <v>5.1178713077185503E-4</v>
      </c>
      <c r="V3" s="16">
        <f t="shared" ca="1" si="1"/>
        <v>3.582509915402985E-4</v>
      </c>
      <c r="W3" s="16">
        <f t="shared" ca="1" si="1"/>
        <v>2.5077569407820893E-4</v>
      </c>
      <c r="X3" s="16">
        <f ca="1">D3*0.7</f>
        <v>0.154</v>
      </c>
      <c r="Y3" s="16"/>
      <c r="Z3" s="16"/>
      <c r="AA3" s="16"/>
      <c r="AB3" s="16"/>
      <c r="AC3" s="16"/>
      <c r="AD3" s="16"/>
      <c r="AE3" s="16"/>
      <c r="AF3" s="16"/>
      <c r="AG3" s="16"/>
    </row>
    <row r="4" spans="1:33" x14ac:dyDescent="0.2">
      <c r="A4" s="3" t="s">
        <v>18</v>
      </c>
      <c r="B4" s="3" t="s">
        <v>19</v>
      </c>
      <c r="C4" s="16">
        <f t="shared" ref="C4:D17" ca="1" si="2">RANDBETWEEN(1,99)/100</f>
        <v>0.02</v>
      </c>
      <c r="D4" s="16">
        <f t="shared" ca="1" si="2"/>
        <v>0.86</v>
      </c>
      <c r="E4" s="16">
        <f t="shared" ref="E4" ca="1" si="3">D4*0.7</f>
        <v>0.60199999999999998</v>
      </c>
      <c r="F4" s="16">
        <f t="shared" ca="1" si="1"/>
        <v>0.42139999999999994</v>
      </c>
      <c r="G4" s="16">
        <f t="shared" ca="1" si="1"/>
        <v>0.29497999999999996</v>
      </c>
      <c r="H4" s="16">
        <f t="shared" ca="1" si="1"/>
        <v>0.20648599999999998</v>
      </c>
      <c r="I4" s="16">
        <f t="shared" ca="1" si="1"/>
        <v>0.14454019999999998</v>
      </c>
      <c r="J4" s="16">
        <f t="shared" ca="1" si="1"/>
        <v>0.10117813999999999</v>
      </c>
      <c r="K4" s="16">
        <f t="shared" ca="1" si="1"/>
        <v>7.0824697999999991E-2</v>
      </c>
      <c r="L4" s="16">
        <f t="shared" ca="1" si="1"/>
        <v>4.9577288599999991E-2</v>
      </c>
      <c r="M4" s="16">
        <f t="shared" ca="1" si="1"/>
        <v>3.4704102019999988E-2</v>
      </c>
      <c r="N4" s="16">
        <f t="shared" ca="1" si="1"/>
        <v>2.4292871413999991E-2</v>
      </c>
      <c r="O4" s="16">
        <f t="shared" ca="1" si="1"/>
        <v>1.7005009989799993E-2</v>
      </c>
      <c r="P4" s="16">
        <f t="shared" ca="1" si="1"/>
        <v>1.1903506992859995E-2</v>
      </c>
      <c r="Q4" s="16">
        <f t="shared" ca="1" si="1"/>
        <v>8.3324548950019957E-3</v>
      </c>
      <c r="R4" s="16">
        <f t="shared" ca="1" si="1"/>
        <v>5.8327184265013965E-3</v>
      </c>
      <c r="S4" s="16">
        <f t="shared" ca="1" si="1"/>
        <v>4.0829028985509769E-3</v>
      </c>
      <c r="T4" s="16">
        <f t="shared" ca="1" si="1"/>
        <v>2.8580320289856836E-3</v>
      </c>
      <c r="U4" s="16">
        <f t="shared" ca="1" si="1"/>
        <v>2.0006224202899782E-3</v>
      </c>
      <c r="V4" s="16">
        <f t="shared" ca="1" si="1"/>
        <v>1.4004356942029846E-3</v>
      </c>
      <c r="W4" s="16">
        <f t="shared" ca="1" si="1"/>
        <v>9.8030498594208924E-4</v>
      </c>
      <c r="X4" s="16">
        <f t="shared" ref="X4:X17" ca="1" si="4">D4*0.7</f>
        <v>0.60199999999999998</v>
      </c>
      <c r="Y4" s="16"/>
      <c r="Z4" s="16"/>
      <c r="AA4" s="16"/>
      <c r="AB4" s="16"/>
      <c r="AC4" s="16"/>
      <c r="AD4" s="16"/>
      <c r="AE4" s="16"/>
      <c r="AF4" s="16"/>
      <c r="AG4" s="16"/>
    </row>
    <row r="5" spans="1:33" x14ac:dyDescent="0.2">
      <c r="A5" s="3" t="s">
        <v>15</v>
      </c>
      <c r="B5" s="3" t="s">
        <v>20</v>
      </c>
      <c r="C5" s="16">
        <f t="shared" ca="1" si="2"/>
        <v>0.36</v>
      </c>
      <c r="D5" s="16">
        <f t="shared" ca="1" si="2"/>
        <v>0.77</v>
      </c>
      <c r="E5" s="16">
        <f t="shared" ref="E5" ca="1" si="5">D5*0.7</f>
        <v>0.53899999999999992</v>
      </c>
      <c r="F5" s="16">
        <f t="shared" ca="1" si="1"/>
        <v>0.37729999999999991</v>
      </c>
      <c r="G5" s="16">
        <f t="shared" ca="1" si="1"/>
        <v>0.2641099999999999</v>
      </c>
      <c r="H5" s="16">
        <f t="shared" ca="1" si="1"/>
        <v>0.18487699999999993</v>
      </c>
      <c r="I5" s="16">
        <f t="shared" ca="1" si="1"/>
        <v>0.12941389999999994</v>
      </c>
      <c r="J5" s="16">
        <f t="shared" ca="1" si="1"/>
        <v>9.0589729999999952E-2</v>
      </c>
      <c r="K5" s="16">
        <f t="shared" ca="1" si="1"/>
        <v>6.3412810999999958E-2</v>
      </c>
      <c r="L5" s="16">
        <f t="shared" ca="1" si="1"/>
        <v>4.4388967699999969E-2</v>
      </c>
      <c r="M5" s="16">
        <f t="shared" ca="1" si="1"/>
        <v>3.1072277389999976E-2</v>
      </c>
      <c r="N5" s="16">
        <f t="shared" ca="1" si="1"/>
        <v>2.175059417299998E-2</v>
      </c>
      <c r="O5" s="16">
        <f t="shared" ca="1" si="1"/>
        <v>1.5225415921099985E-2</v>
      </c>
      <c r="P5" s="16">
        <f t="shared" ca="1" si="1"/>
        <v>1.0657791144769989E-2</v>
      </c>
      <c r="Q5" s="16">
        <f t="shared" ca="1" si="1"/>
        <v>7.4604538013389923E-3</v>
      </c>
      <c r="R5" s="16">
        <f t="shared" ca="1" si="1"/>
        <v>5.2223176609372942E-3</v>
      </c>
      <c r="S5" s="16">
        <f t="shared" ca="1" si="1"/>
        <v>3.6556223626561055E-3</v>
      </c>
      <c r="T5" s="16">
        <f t="shared" ca="1" si="1"/>
        <v>2.5589356538592736E-3</v>
      </c>
      <c r="U5" s="16">
        <f t="shared" ca="1" si="1"/>
        <v>1.7912549577014914E-3</v>
      </c>
      <c r="V5" s="16">
        <f t="shared" ca="1" si="1"/>
        <v>1.253878470391044E-3</v>
      </c>
      <c r="W5" s="16">
        <f t="shared" ca="1" si="1"/>
        <v>8.777149292737307E-4</v>
      </c>
      <c r="X5" s="16">
        <f t="shared" ca="1" si="4"/>
        <v>0.53899999999999992</v>
      </c>
      <c r="Y5" s="16"/>
      <c r="Z5" s="16"/>
      <c r="AA5" s="16"/>
      <c r="AB5" s="16"/>
      <c r="AC5" s="16"/>
      <c r="AD5" s="16"/>
      <c r="AE5" s="16"/>
      <c r="AF5" s="16"/>
      <c r="AG5" s="16"/>
    </row>
    <row r="6" spans="1:33" x14ac:dyDescent="0.2">
      <c r="A6" s="3" t="s">
        <v>21</v>
      </c>
      <c r="B6" s="3" t="s">
        <v>22</v>
      </c>
      <c r="C6" s="16">
        <f t="shared" ca="1" si="2"/>
        <v>0.86</v>
      </c>
      <c r="D6" s="16">
        <f t="shared" ca="1" si="2"/>
        <v>0.69</v>
      </c>
      <c r="E6" s="16">
        <f t="shared" ref="E6" ca="1" si="6">D6*0.7</f>
        <v>0.48299999999999993</v>
      </c>
      <c r="F6" s="16">
        <f t="shared" ca="1" si="1"/>
        <v>0.33809999999999996</v>
      </c>
      <c r="G6" s="16">
        <f t="shared" ca="1" si="1"/>
        <v>0.23666999999999996</v>
      </c>
      <c r="H6" s="16">
        <f t="shared" ca="1" si="1"/>
        <v>0.16566899999999996</v>
      </c>
      <c r="I6" s="16">
        <f t="shared" ca="1" si="1"/>
        <v>0.11596829999999995</v>
      </c>
      <c r="J6" s="16">
        <f t="shared" ca="1" si="1"/>
        <v>8.1177809999999961E-2</v>
      </c>
      <c r="K6" s="16">
        <f t="shared" ca="1" si="1"/>
        <v>5.6824466999999969E-2</v>
      </c>
      <c r="L6" s="16">
        <f t="shared" ca="1" si="1"/>
        <v>3.9777126899999973E-2</v>
      </c>
      <c r="M6" s="16">
        <f t="shared" ca="1" si="1"/>
        <v>2.7843988829999979E-2</v>
      </c>
      <c r="N6" s="16">
        <f t="shared" ca="1" si="1"/>
        <v>1.9490792180999982E-2</v>
      </c>
      <c r="O6" s="16">
        <f t="shared" ca="1" si="1"/>
        <v>1.3643554526699986E-2</v>
      </c>
      <c r="P6" s="16">
        <f t="shared" ca="1" si="1"/>
        <v>9.5504881686899901E-3</v>
      </c>
      <c r="Q6" s="16">
        <f t="shared" ca="1" si="1"/>
        <v>6.6853417180829924E-3</v>
      </c>
      <c r="R6" s="16">
        <f t="shared" ca="1" si="1"/>
        <v>4.6797392026580948E-3</v>
      </c>
      <c r="S6" s="16">
        <f t="shared" ca="1" si="1"/>
        <v>3.275817441860666E-3</v>
      </c>
      <c r="T6" s="16">
        <f t="shared" ca="1" si="1"/>
        <v>2.2930722093024661E-3</v>
      </c>
      <c r="U6" s="16">
        <f t="shared" ca="1" si="1"/>
        <v>1.6051505465117261E-3</v>
      </c>
      <c r="V6" s="16">
        <f t="shared" ca="1" si="1"/>
        <v>1.1236053825582082E-3</v>
      </c>
      <c r="W6" s="16">
        <f t="shared" ca="1" si="1"/>
        <v>7.8652376779074571E-4</v>
      </c>
      <c r="X6" s="16">
        <f t="shared" ca="1" si="4"/>
        <v>0.48299999999999993</v>
      </c>
      <c r="Y6" s="16"/>
      <c r="Z6" s="16"/>
      <c r="AA6" s="16"/>
      <c r="AB6" s="16"/>
      <c r="AC6" s="16"/>
      <c r="AD6" s="16"/>
      <c r="AE6" s="16"/>
      <c r="AF6" s="16"/>
      <c r="AG6" s="16"/>
    </row>
    <row r="7" spans="1:33" x14ac:dyDescent="0.2">
      <c r="A7" s="3" t="s">
        <v>23</v>
      </c>
      <c r="B7" s="3" t="s">
        <v>24</v>
      </c>
      <c r="C7" s="16">
        <f t="shared" ca="1" si="2"/>
        <v>0.76</v>
      </c>
      <c r="D7" s="16">
        <f t="shared" ca="1" si="2"/>
        <v>0.45</v>
      </c>
      <c r="E7" s="16">
        <f t="shared" ref="E7" ca="1" si="7">D7*0.7</f>
        <v>0.315</v>
      </c>
      <c r="F7" s="16">
        <f t="shared" ca="1" si="1"/>
        <v>0.22049999999999997</v>
      </c>
      <c r="G7" s="16">
        <f t="shared" ca="1" si="1"/>
        <v>0.15434999999999996</v>
      </c>
      <c r="H7" s="16">
        <f t="shared" ca="1" si="1"/>
        <v>0.10804499999999996</v>
      </c>
      <c r="I7" s="16">
        <f t="shared" ca="1" si="1"/>
        <v>7.5631499999999963E-2</v>
      </c>
      <c r="J7" s="16">
        <f t="shared" ca="1" si="1"/>
        <v>5.294204999999997E-2</v>
      </c>
      <c r="K7" s="16">
        <f t="shared" ca="1" si="1"/>
        <v>3.7059434999999974E-2</v>
      </c>
      <c r="L7" s="16">
        <f t="shared" ca="1" si="1"/>
        <v>2.5941604499999979E-2</v>
      </c>
      <c r="M7" s="16">
        <f t="shared" ca="1" si="1"/>
        <v>1.8159123149999984E-2</v>
      </c>
      <c r="N7" s="16">
        <f t="shared" ca="1" si="1"/>
        <v>1.2711386204999987E-2</v>
      </c>
      <c r="O7" s="16">
        <f t="shared" ca="1" si="1"/>
        <v>8.8979703434999904E-3</v>
      </c>
      <c r="P7" s="16">
        <f t="shared" ca="1" si="1"/>
        <v>6.228579240449993E-3</v>
      </c>
      <c r="Q7" s="16">
        <f t="shared" ca="1" si="1"/>
        <v>4.3600054683149946E-3</v>
      </c>
      <c r="R7" s="16">
        <f t="shared" ca="1" si="1"/>
        <v>3.0520038278204959E-3</v>
      </c>
      <c r="S7" s="16">
        <f t="shared" ca="1" si="1"/>
        <v>2.1364026794743469E-3</v>
      </c>
      <c r="T7" s="16">
        <f t="shared" ca="1" si="1"/>
        <v>1.4954818756320427E-3</v>
      </c>
      <c r="U7" s="16">
        <f t="shared" ca="1" si="1"/>
        <v>1.0468373129424299E-3</v>
      </c>
      <c r="V7" s="16">
        <f t="shared" ca="1" si="1"/>
        <v>7.3278611905970093E-4</v>
      </c>
      <c r="W7" s="16">
        <f t="shared" ca="1" si="1"/>
        <v>5.1295028334179065E-4</v>
      </c>
      <c r="X7" s="16">
        <f t="shared" ca="1" si="4"/>
        <v>0.315</v>
      </c>
      <c r="Y7" s="16"/>
      <c r="Z7" s="16"/>
      <c r="AA7" s="16"/>
      <c r="AB7" s="16"/>
      <c r="AC7" s="16"/>
      <c r="AD7" s="16"/>
      <c r="AE7" s="16"/>
      <c r="AF7" s="16"/>
      <c r="AG7" s="16"/>
    </row>
    <row r="8" spans="1:33" x14ac:dyDescent="0.2">
      <c r="A8" s="3" t="s">
        <v>25</v>
      </c>
      <c r="B8" s="3" t="s">
        <v>26</v>
      </c>
      <c r="C8" s="16">
        <f t="shared" ca="1" si="2"/>
        <v>0.39</v>
      </c>
      <c r="D8" s="16">
        <f t="shared" ca="1" si="2"/>
        <v>0.17</v>
      </c>
      <c r="E8" s="16">
        <f t="shared" ref="E8" ca="1" si="8">D8*0.7</f>
        <v>0.11899999999999999</v>
      </c>
      <c r="F8" s="16">
        <f t="shared" ca="1" si="1"/>
        <v>8.3299999999999985E-2</v>
      </c>
      <c r="G8" s="16">
        <f t="shared" ca="1" si="1"/>
        <v>5.8309999999999987E-2</v>
      </c>
      <c r="H8" s="16">
        <f t="shared" ca="1" si="1"/>
        <v>4.0816999999999985E-2</v>
      </c>
      <c r="I8" s="16">
        <f t="shared" ca="1" si="1"/>
        <v>2.8571899999999987E-2</v>
      </c>
      <c r="J8" s="16">
        <f t="shared" ca="1" si="1"/>
        <v>2.000032999999999E-2</v>
      </c>
      <c r="K8" s="16">
        <f t="shared" ca="1" si="1"/>
        <v>1.4000230999999991E-2</v>
      </c>
      <c r="L8" s="16">
        <f t="shared" ca="1" si="1"/>
        <v>9.8001616999999937E-3</v>
      </c>
      <c r="M8" s="16">
        <f t="shared" ca="1" si="1"/>
        <v>6.8601131899999951E-3</v>
      </c>
      <c r="N8" s="16">
        <f t="shared" ca="1" si="1"/>
        <v>4.8020792329999959E-3</v>
      </c>
      <c r="O8" s="16">
        <f t="shared" ca="1" si="1"/>
        <v>3.3614554630999969E-3</v>
      </c>
      <c r="P8" s="16">
        <f t="shared" ca="1" si="1"/>
        <v>2.3530188241699976E-3</v>
      </c>
      <c r="Q8" s="16">
        <f t="shared" ca="1" si="1"/>
        <v>1.6471131769189983E-3</v>
      </c>
      <c r="R8" s="16">
        <f t="shared" ca="1" si="1"/>
        <v>1.1529792238432987E-3</v>
      </c>
      <c r="S8" s="16">
        <f t="shared" ca="1" si="1"/>
        <v>8.0708545669030897E-4</v>
      </c>
      <c r="T8" s="16">
        <f t="shared" ca="1" si="1"/>
        <v>5.6495981968321624E-4</v>
      </c>
      <c r="U8" s="16">
        <f t="shared" ca="1" si="1"/>
        <v>3.9547187377825135E-4</v>
      </c>
      <c r="V8" s="16">
        <f t="shared" ca="1" si="1"/>
        <v>2.7683031164477595E-4</v>
      </c>
      <c r="W8" s="16">
        <f t="shared" ca="1" si="1"/>
        <v>1.9378121815134315E-4</v>
      </c>
      <c r="X8" s="16">
        <f t="shared" ca="1" si="4"/>
        <v>0.11899999999999999</v>
      </c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">
      <c r="A9" s="3" t="s">
        <v>27</v>
      </c>
      <c r="B9" s="3" t="s">
        <v>28</v>
      </c>
      <c r="C9" s="16">
        <f t="shared" ca="1" si="2"/>
        <v>0.83</v>
      </c>
      <c r="D9" s="16">
        <f t="shared" ca="1" si="2"/>
        <v>0.36</v>
      </c>
      <c r="E9" s="16">
        <f t="shared" ref="E9" ca="1" si="9">D9*0.7</f>
        <v>0.252</v>
      </c>
      <c r="F9" s="16">
        <f t="shared" ca="1" si="1"/>
        <v>0.1764</v>
      </c>
      <c r="G9" s="16">
        <f t="shared" ca="1" si="1"/>
        <v>0.12347999999999999</v>
      </c>
      <c r="H9" s="16">
        <f t="shared" ca="1" si="1"/>
        <v>8.6435999999999985E-2</v>
      </c>
      <c r="I9" s="16">
        <f t="shared" ca="1" si="1"/>
        <v>6.0505199999999988E-2</v>
      </c>
      <c r="J9" s="16">
        <f t="shared" ca="1" si="1"/>
        <v>4.2353639999999991E-2</v>
      </c>
      <c r="K9" s="16">
        <f t="shared" ca="1" si="1"/>
        <v>2.9647547999999992E-2</v>
      </c>
      <c r="L9" s="16">
        <f t="shared" ca="1" si="1"/>
        <v>2.0753283599999995E-2</v>
      </c>
      <c r="M9" s="16">
        <f t="shared" ca="1" si="1"/>
        <v>1.4527298519999995E-2</v>
      </c>
      <c r="N9" s="16">
        <f t="shared" ca="1" si="1"/>
        <v>1.0169108963999996E-2</v>
      </c>
      <c r="O9" s="16">
        <f t="shared" ca="1" si="1"/>
        <v>7.1183762747999962E-3</v>
      </c>
      <c r="P9" s="16">
        <f t="shared" ca="1" si="1"/>
        <v>4.9828633923599966E-3</v>
      </c>
      <c r="Q9" s="16">
        <f t="shared" ca="1" si="1"/>
        <v>3.4880043746519972E-3</v>
      </c>
      <c r="R9" s="16">
        <f t="shared" ca="1" si="1"/>
        <v>2.441603062256398E-3</v>
      </c>
      <c r="S9" s="16">
        <f t="shared" ca="1" si="1"/>
        <v>1.7091221435794786E-3</v>
      </c>
      <c r="T9" s="16">
        <f t="shared" ca="1" si="1"/>
        <v>1.1963855005056349E-3</v>
      </c>
      <c r="U9" s="16">
        <f t="shared" ca="1" si="1"/>
        <v>8.3746985035394435E-4</v>
      </c>
      <c r="V9" s="16">
        <f t="shared" ca="1" si="1"/>
        <v>5.8622889524776096E-4</v>
      </c>
      <c r="W9" s="16">
        <f t="shared" ca="1" si="1"/>
        <v>4.1036022667343265E-4</v>
      </c>
      <c r="X9" s="16">
        <f t="shared" ca="1" si="4"/>
        <v>0.252</v>
      </c>
      <c r="Y9" s="16"/>
      <c r="Z9" s="16"/>
      <c r="AA9" s="16"/>
      <c r="AB9" s="16"/>
      <c r="AC9" s="16"/>
      <c r="AD9" s="16"/>
      <c r="AE9" s="16"/>
      <c r="AF9" s="16"/>
      <c r="AG9" s="16"/>
    </row>
    <row r="10" spans="1:33" x14ac:dyDescent="0.2">
      <c r="A10" s="3" t="s">
        <v>29</v>
      </c>
      <c r="B10" s="3" t="s">
        <v>30</v>
      </c>
      <c r="C10" s="16">
        <f t="shared" ca="1" si="2"/>
        <v>0.31</v>
      </c>
      <c r="D10" s="16">
        <f t="shared" ca="1" si="2"/>
        <v>0.22</v>
      </c>
      <c r="E10" s="16">
        <f t="shared" ref="E10" ca="1" si="10">D10*0.7</f>
        <v>0.154</v>
      </c>
      <c r="F10" s="16">
        <f t="shared" ca="1" si="1"/>
        <v>0.10779999999999999</v>
      </c>
      <c r="G10" s="16">
        <f t="shared" ca="1" si="1"/>
        <v>7.5459999999999985E-2</v>
      </c>
      <c r="H10" s="16">
        <f t="shared" ca="1" si="1"/>
        <v>5.2821999999999987E-2</v>
      </c>
      <c r="I10" s="16">
        <f t="shared" ca="1" si="1"/>
        <v>3.6975399999999992E-2</v>
      </c>
      <c r="J10" s="16">
        <f t="shared" ca="1" si="1"/>
        <v>2.5882779999999994E-2</v>
      </c>
      <c r="K10" s="16">
        <f t="shared" ca="1" si="1"/>
        <v>1.8117945999999996E-2</v>
      </c>
      <c r="L10" s="16">
        <f t="shared" ca="1" si="1"/>
        <v>1.2682562199999997E-2</v>
      </c>
      <c r="M10" s="16">
        <f t="shared" ca="1" si="1"/>
        <v>8.877793539999998E-3</v>
      </c>
      <c r="N10" s="16">
        <f t="shared" ca="1" si="1"/>
        <v>6.2144554779999979E-3</v>
      </c>
      <c r="O10" s="16">
        <f t="shared" ca="1" si="1"/>
        <v>4.3501188345999985E-3</v>
      </c>
      <c r="P10" s="16">
        <f t="shared" ca="1" si="1"/>
        <v>3.0450831842199987E-3</v>
      </c>
      <c r="Q10" s="16">
        <f t="shared" ca="1" si="1"/>
        <v>2.131558228953999E-3</v>
      </c>
      <c r="R10" s="16">
        <f t="shared" ca="1" si="1"/>
        <v>1.4920907602677992E-3</v>
      </c>
      <c r="S10" s="16">
        <f t="shared" ca="1" si="1"/>
        <v>1.0444635321874593E-3</v>
      </c>
      <c r="T10" s="16">
        <f t="shared" ca="1" si="1"/>
        <v>7.311244725312215E-4</v>
      </c>
      <c r="U10" s="16">
        <f t="shared" ca="1" si="1"/>
        <v>5.1178713077185503E-4</v>
      </c>
      <c r="V10" s="16">
        <f t="shared" ca="1" si="1"/>
        <v>3.582509915402985E-4</v>
      </c>
      <c r="W10" s="16">
        <f t="shared" ca="1" si="1"/>
        <v>2.5077569407820893E-4</v>
      </c>
      <c r="X10" s="16">
        <f t="shared" ca="1" si="4"/>
        <v>0.154</v>
      </c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2">
      <c r="A11" s="3" t="s">
        <v>31</v>
      </c>
      <c r="B11" s="3" t="s">
        <v>32</v>
      </c>
      <c r="C11" s="16">
        <f t="shared" ca="1" si="2"/>
        <v>0.31</v>
      </c>
      <c r="D11" s="16">
        <f t="shared" ca="1" si="2"/>
        <v>0.28000000000000003</v>
      </c>
      <c r="E11" s="16">
        <f t="shared" ref="E11" ca="1" si="11">D11*0.7</f>
        <v>0.19600000000000001</v>
      </c>
      <c r="F11" s="16">
        <f t="shared" ca="1" si="1"/>
        <v>0.13719999999999999</v>
      </c>
      <c r="G11" s="16">
        <f t="shared" ca="1" si="1"/>
        <v>9.6039999999999986E-2</v>
      </c>
      <c r="H11" s="16">
        <f t="shared" ca="1" si="1"/>
        <v>6.7227999999999982E-2</v>
      </c>
      <c r="I11" s="16">
        <f t="shared" ca="1" si="1"/>
        <v>4.7059599999999986E-2</v>
      </c>
      <c r="J11" s="16">
        <f t="shared" ca="1" si="1"/>
        <v>3.2941719999999987E-2</v>
      </c>
      <c r="K11" s="16">
        <f t="shared" ca="1" si="1"/>
        <v>2.3059203999999989E-2</v>
      </c>
      <c r="L11" s="16">
        <f t="shared" ca="1" si="1"/>
        <v>1.6141442799999992E-2</v>
      </c>
      <c r="M11" s="16">
        <f t="shared" ca="1" si="1"/>
        <v>1.1299009959999993E-2</v>
      </c>
      <c r="N11" s="16">
        <f t="shared" ca="1" si="1"/>
        <v>7.909306971999994E-3</v>
      </c>
      <c r="O11" s="16">
        <f t="shared" ca="1" si="1"/>
        <v>5.5365148803999953E-3</v>
      </c>
      <c r="P11" s="16">
        <f t="shared" ca="1" si="1"/>
        <v>3.8755604162799963E-3</v>
      </c>
      <c r="Q11" s="16">
        <f t="shared" ca="1" si="1"/>
        <v>2.7128922913959973E-3</v>
      </c>
      <c r="R11" s="16">
        <f t="shared" ca="1" si="1"/>
        <v>1.8990246039771979E-3</v>
      </c>
      <c r="S11" s="16">
        <f t="shared" ca="1" si="1"/>
        <v>1.3293172227840384E-3</v>
      </c>
      <c r="T11" s="16">
        <f t="shared" ca="1" si="1"/>
        <v>9.3052205594882677E-4</v>
      </c>
      <c r="U11" s="16">
        <f t="shared" ca="1" si="1"/>
        <v>6.5136543916417865E-4</v>
      </c>
      <c r="V11" s="16">
        <f t="shared" ca="1" si="1"/>
        <v>4.5595580741492503E-4</v>
      </c>
      <c r="W11" s="16">
        <f t="shared" ca="1" si="1"/>
        <v>3.191690651904475E-4</v>
      </c>
      <c r="X11" s="16">
        <f t="shared" ca="1" si="4"/>
        <v>0.19600000000000001</v>
      </c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x14ac:dyDescent="0.2">
      <c r="A12" s="3" t="s">
        <v>33</v>
      </c>
      <c r="B12" s="3" t="s">
        <v>34</v>
      </c>
      <c r="C12" s="16">
        <f t="shared" ca="1" si="2"/>
        <v>0.22</v>
      </c>
      <c r="D12" s="16">
        <f t="shared" ca="1" si="2"/>
        <v>0.01</v>
      </c>
      <c r="E12" s="16">
        <f t="shared" ref="E12" ca="1" si="12">D12*0.7</f>
        <v>6.9999999999999993E-3</v>
      </c>
      <c r="F12" s="16">
        <f t="shared" ca="1" si="1"/>
        <v>4.899999999999999E-3</v>
      </c>
      <c r="G12" s="16">
        <f t="shared" ca="1" si="1"/>
        <v>3.429999999999999E-3</v>
      </c>
      <c r="H12" s="16">
        <f t="shared" ca="1" si="1"/>
        <v>2.4009999999999991E-3</v>
      </c>
      <c r="I12" s="16">
        <f t="shared" ref="I12:I17" ca="1" si="13">H12*0.7</f>
        <v>1.6806999999999992E-3</v>
      </c>
      <c r="J12" s="16">
        <f t="shared" ref="J12:J17" ca="1" si="14">I12*0.7</f>
        <v>1.1764899999999994E-3</v>
      </c>
      <c r="K12" s="16">
        <f t="shared" ref="K12:K17" ca="1" si="15">J12*0.7</f>
        <v>8.2354299999999961E-4</v>
      </c>
      <c r="L12" s="16">
        <f t="shared" ref="L12:L17" ca="1" si="16">K12*0.7</f>
        <v>5.7648009999999969E-4</v>
      </c>
      <c r="M12" s="16">
        <f t="shared" ref="M12:M17" ca="1" si="17">L12*0.7</f>
        <v>4.0353606999999974E-4</v>
      </c>
      <c r="N12" s="16">
        <f t="shared" ref="N12:N17" ca="1" si="18">M12*0.7</f>
        <v>2.8247524899999979E-4</v>
      </c>
      <c r="O12" s="16">
        <f t="shared" ref="O12:O17" ca="1" si="19">N12*0.7</f>
        <v>1.9773267429999984E-4</v>
      </c>
      <c r="P12" s="16">
        <f t="shared" ref="P12:P17" ca="1" si="20">O12*0.7</f>
        <v>1.3841287200999988E-4</v>
      </c>
      <c r="Q12" s="16">
        <f t="shared" ref="Q12:Q17" ca="1" si="21">P12*0.7</f>
        <v>9.6889010406999915E-5</v>
      </c>
      <c r="R12" s="16">
        <f t="shared" ref="R12:R17" ca="1" si="22">Q12*0.7</f>
        <v>6.7822307284899934E-5</v>
      </c>
      <c r="S12" s="16">
        <f t="shared" ref="S12:S17" ca="1" si="23">R12*0.7</f>
        <v>4.7475615099429949E-5</v>
      </c>
      <c r="T12" s="16">
        <f t="shared" ref="T12:T17" ca="1" si="24">S12*0.7</f>
        <v>3.323293056960096E-5</v>
      </c>
      <c r="U12" s="16">
        <f t="shared" ref="U12:U17" ca="1" si="25">T12*0.7</f>
        <v>2.3263051398720672E-5</v>
      </c>
      <c r="V12" s="16">
        <f t="shared" ref="V12:V17" ca="1" si="26">U12*0.7</f>
        <v>1.628413597910447E-5</v>
      </c>
      <c r="W12" s="16">
        <f t="shared" ref="W12:W17" ca="1" si="27">V12*0.7</f>
        <v>1.1398895185373128E-5</v>
      </c>
      <c r="X12" s="16">
        <f t="shared" ca="1" si="4"/>
        <v>6.9999999999999993E-3</v>
      </c>
      <c r="Y12" s="16"/>
      <c r="Z12" s="16"/>
      <c r="AA12" s="16"/>
      <c r="AB12" s="16"/>
      <c r="AC12" s="16"/>
      <c r="AD12" s="16"/>
      <c r="AE12" s="16"/>
      <c r="AF12" s="16"/>
      <c r="AG12" s="16"/>
    </row>
    <row r="13" spans="1:33" x14ac:dyDescent="0.2">
      <c r="A13" s="3" t="s">
        <v>35</v>
      </c>
      <c r="B13" s="3" t="s">
        <v>36</v>
      </c>
      <c r="C13" s="16">
        <f t="shared" ca="1" si="2"/>
        <v>0.26</v>
      </c>
      <c r="D13" s="16">
        <f t="shared" ca="1" si="2"/>
        <v>0.31</v>
      </c>
      <c r="E13" s="16">
        <f t="shared" ref="E13" ca="1" si="28">D13*0.7</f>
        <v>0.217</v>
      </c>
      <c r="F13" s="16">
        <f t="shared" ref="F13:F17" ca="1" si="29">E13*0.7</f>
        <v>0.15189999999999998</v>
      </c>
      <c r="G13" s="16">
        <f t="shared" ref="G13:G17" ca="1" si="30">F13*0.7</f>
        <v>0.10632999999999998</v>
      </c>
      <c r="H13" s="16">
        <f t="shared" ref="H13:H17" ca="1" si="31">G13*0.7</f>
        <v>7.4430999999999983E-2</v>
      </c>
      <c r="I13" s="16">
        <f t="shared" ca="1" si="13"/>
        <v>5.2101699999999987E-2</v>
      </c>
      <c r="J13" s="16">
        <f t="shared" ca="1" si="14"/>
        <v>3.6471189999999987E-2</v>
      </c>
      <c r="K13" s="16">
        <f t="shared" ca="1" si="15"/>
        <v>2.5529832999999988E-2</v>
      </c>
      <c r="L13" s="16">
        <f t="shared" ca="1" si="16"/>
        <v>1.7870883099999992E-2</v>
      </c>
      <c r="M13" s="16">
        <f t="shared" ca="1" si="17"/>
        <v>1.2509618169999993E-2</v>
      </c>
      <c r="N13" s="16">
        <f t="shared" ca="1" si="18"/>
        <v>8.7567327189999947E-3</v>
      </c>
      <c r="O13" s="16">
        <f t="shared" ca="1" si="19"/>
        <v>6.1297129032999963E-3</v>
      </c>
      <c r="P13" s="16">
        <f t="shared" ca="1" si="20"/>
        <v>4.2907990323099972E-3</v>
      </c>
      <c r="Q13" s="16">
        <f t="shared" ca="1" si="21"/>
        <v>3.0035593226169981E-3</v>
      </c>
      <c r="R13" s="16">
        <f t="shared" ca="1" si="22"/>
        <v>2.1024915258318986E-3</v>
      </c>
      <c r="S13" s="16">
        <f t="shared" ca="1" si="23"/>
        <v>1.4717440680823289E-3</v>
      </c>
      <c r="T13" s="16">
        <f t="shared" ca="1" si="24"/>
        <v>1.0302208476576302E-3</v>
      </c>
      <c r="U13" s="16">
        <f t="shared" ca="1" si="25"/>
        <v>7.2115459336034111E-4</v>
      </c>
      <c r="V13" s="16">
        <f t="shared" ca="1" si="26"/>
        <v>5.0480821535223879E-4</v>
      </c>
      <c r="W13" s="16">
        <f t="shared" ca="1" si="27"/>
        <v>3.5336575074656714E-4</v>
      </c>
      <c r="X13" s="16">
        <f t="shared" ca="1" si="4"/>
        <v>0.217</v>
      </c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x14ac:dyDescent="0.2">
      <c r="A14" s="3" t="s">
        <v>37</v>
      </c>
      <c r="B14" s="3" t="s">
        <v>38</v>
      </c>
      <c r="C14" s="16">
        <f t="shared" ca="1" si="2"/>
        <v>0.64</v>
      </c>
      <c r="D14" s="16">
        <f t="shared" ca="1" si="2"/>
        <v>0.76</v>
      </c>
      <c r="E14" s="16">
        <f t="shared" ref="E14" ca="1" si="32">D14*0.7</f>
        <v>0.53199999999999992</v>
      </c>
      <c r="F14" s="16">
        <f t="shared" ca="1" si="29"/>
        <v>0.3723999999999999</v>
      </c>
      <c r="G14" s="16">
        <f t="shared" ca="1" si="30"/>
        <v>0.26067999999999991</v>
      </c>
      <c r="H14" s="16">
        <f t="shared" ca="1" si="31"/>
        <v>0.18247599999999992</v>
      </c>
      <c r="I14" s="16">
        <f t="shared" ca="1" si="13"/>
        <v>0.12773319999999994</v>
      </c>
      <c r="J14" s="16">
        <f t="shared" ca="1" si="14"/>
        <v>8.9413239999999949E-2</v>
      </c>
      <c r="K14" s="16">
        <f t="shared" ca="1" si="15"/>
        <v>6.2589267999999962E-2</v>
      </c>
      <c r="L14" s="16">
        <f t="shared" ca="1" si="16"/>
        <v>4.3812487599999971E-2</v>
      </c>
      <c r="M14" s="16">
        <f t="shared" ca="1" si="17"/>
        <v>3.0668741319999977E-2</v>
      </c>
      <c r="N14" s="16">
        <f t="shared" ca="1" si="18"/>
        <v>2.1468118923999982E-2</v>
      </c>
      <c r="O14" s="16">
        <f t="shared" ca="1" si="19"/>
        <v>1.5027683246799987E-2</v>
      </c>
      <c r="P14" s="16">
        <f t="shared" ca="1" si="20"/>
        <v>1.0519378272759989E-2</v>
      </c>
      <c r="Q14" s="16">
        <f t="shared" ca="1" si="21"/>
        <v>7.3635647909319922E-3</v>
      </c>
      <c r="R14" s="16">
        <f t="shared" ca="1" si="22"/>
        <v>5.1544953536523941E-3</v>
      </c>
      <c r="S14" s="16">
        <f t="shared" ca="1" si="23"/>
        <v>3.6081467475566754E-3</v>
      </c>
      <c r="T14" s="16">
        <f t="shared" ca="1" si="24"/>
        <v>2.5257027232896728E-3</v>
      </c>
      <c r="U14" s="16">
        <f t="shared" ca="1" si="25"/>
        <v>1.7679919063027709E-3</v>
      </c>
      <c r="V14" s="16">
        <f t="shared" ca="1" si="26"/>
        <v>1.2375943344119396E-3</v>
      </c>
      <c r="W14" s="16">
        <f t="shared" ca="1" si="27"/>
        <v>8.6631603408835768E-4</v>
      </c>
      <c r="X14" s="16">
        <f t="shared" ca="1" si="4"/>
        <v>0.53199999999999992</v>
      </c>
      <c r="Y14" s="16"/>
      <c r="Z14" s="16"/>
      <c r="AA14" s="16"/>
      <c r="AB14" s="16"/>
      <c r="AC14" s="16"/>
      <c r="AD14" s="16"/>
      <c r="AE14" s="16"/>
      <c r="AF14" s="16"/>
      <c r="AG14" s="16"/>
    </row>
    <row r="15" spans="1:33" x14ac:dyDescent="0.2">
      <c r="A15" s="3" t="s">
        <v>16</v>
      </c>
      <c r="B15" s="3">
        <v>2018</v>
      </c>
      <c r="C15" s="16">
        <f t="shared" ca="1" si="2"/>
        <v>0.55000000000000004</v>
      </c>
      <c r="D15" s="16">
        <f t="shared" ca="1" si="2"/>
        <v>0.46</v>
      </c>
      <c r="E15" s="16">
        <f t="shared" ref="E15" ca="1" si="33">D15*0.7</f>
        <v>0.32200000000000001</v>
      </c>
      <c r="F15" s="16">
        <f t="shared" ca="1" si="29"/>
        <v>0.22539999999999999</v>
      </c>
      <c r="G15" s="16">
        <f t="shared" ca="1" si="30"/>
        <v>0.15777999999999998</v>
      </c>
      <c r="H15" s="16">
        <f t="shared" ca="1" si="31"/>
        <v>0.11044599999999997</v>
      </c>
      <c r="I15" s="16">
        <f t="shared" ca="1" si="13"/>
        <v>7.7312199999999984E-2</v>
      </c>
      <c r="J15" s="16">
        <f t="shared" ca="1" si="14"/>
        <v>5.4118539999999986E-2</v>
      </c>
      <c r="K15" s="16">
        <f t="shared" ca="1" si="15"/>
        <v>3.7882977999999991E-2</v>
      </c>
      <c r="L15" s="16">
        <f t="shared" ca="1" si="16"/>
        <v>2.6518084599999991E-2</v>
      </c>
      <c r="M15" s="16">
        <f t="shared" ca="1" si="17"/>
        <v>1.8562659219999993E-2</v>
      </c>
      <c r="N15" s="16">
        <f t="shared" ca="1" si="18"/>
        <v>1.2993861453999994E-2</v>
      </c>
      <c r="O15" s="16">
        <f t="shared" ca="1" si="19"/>
        <v>9.095703017799996E-3</v>
      </c>
      <c r="P15" s="16">
        <f t="shared" ca="1" si="20"/>
        <v>6.3669921124599972E-3</v>
      </c>
      <c r="Q15" s="16">
        <f t="shared" ca="1" si="21"/>
        <v>4.4568944787219981E-3</v>
      </c>
      <c r="R15" s="16">
        <f t="shared" ca="1" si="22"/>
        <v>3.1198261351053987E-3</v>
      </c>
      <c r="S15" s="16">
        <f t="shared" ca="1" si="23"/>
        <v>2.1838782945737788E-3</v>
      </c>
      <c r="T15" s="16">
        <f t="shared" ca="1" si="24"/>
        <v>1.528714806201645E-3</v>
      </c>
      <c r="U15" s="16">
        <f t="shared" ca="1" si="25"/>
        <v>1.0701003643411515E-3</v>
      </c>
      <c r="V15" s="16">
        <f t="shared" ca="1" si="26"/>
        <v>7.4907025503880595E-4</v>
      </c>
      <c r="W15" s="16">
        <f t="shared" ca="1" si="27"/>
        <v>5.243491785271641E-4</v>
      </c>
      <c r="X15" s="16">
        <f t="shared" ca="1" si="4"/>
        <v>0.32200000000000001</v>
      </c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x14ac:dyDescent="0.2">
      <c r="A16" s="3" t="s">
        <v>39</v>
      </c>
      <c r="B16" s="3" t="s">
        <v>19</v>
      </c>
      <c r="C16" s="16">
        <f t="shared" ca="1" si="2"/>
        <v>0.84</v>
      </c>
      <c r="D16" s="16">
        <f t="shared" ca="1" si="2"/>
        <v>0.91</v>
      </c>
      <c r="E16" s="16">
        <f t="shared" ref="E16" ca="1" si="34">D16*0.7</f>
        <v>0.63700000000000001</v>
      </c>
      <c r="F16" s="16">
        <f t="shared" ca="1" si="29"/>
        <v>0.44589999999999996</v>
      </c>
      <c r="G16" s="16">
        <f t="shared" ca="1" si="30"/>
        <v>0.31212999999999996</v>
      </c>
      <c r="H16" s="16">
        <f t="shared" ca="1" si="31"/>
        <v>0.21849099999999996</v>
      </c>
      <c r="I16" s="16">
        <f t="shared" ca="1" si="13"/>
        <v>0.15294369999999996</v>
      </c>
      <c r="J16" s="16">
        <f t="shared" ca="1" si="14"/>
        <v>0.10706058999999997</v>
      </c>
      <c r="K16" s="16">
        <f t="shared" ca="1" si="15"/>
        <v>7.4942412999999972E-2</v>
      </c>
      <c r="L16" s="16">
        <f t="shared" ca="1" si="16"/>
        <v>5.2459689099999977E-2</v>
      </c>
      <c r="M16" s="16">
        <f t="shared" ca="1" si="17"/>
        <v>3.6721782369999983E-2</v>
      </c>
      <c r="N16" s="16">
        <f t="shared" ca="1" si="18"/>
        <v>2.5705247658999987E-2</v>
      </c>
      <c r="O16" s="16">
        <f t="shared" ca="1" si="19"/>
        <v>1.7993673361299988E-2</v>
      </c>
      <c r="P16" s="16">
        <f t="shared" ca="1" si="20"/>
        <v>1.2595571352909991E-2</v>
      </c>
      <c r="Q16" s="16">
        <f t="shared" ca="1" si="21"/>
        <v>8.8168999470369935E-3</v>
      </c>
      <c r="R16" s="16">
        <f t="shared" ca="1" si="22"/>
        <v>6.1718299629258955E-3</v>
      </c>
      <c r="S16" s="16">
        <f t="shared" ca="1" si="23"/>
        <v>4.3202809740481261E-3</v>
      </c>
      <c r="T16" s="16">
        <f t="shared" ca="1" si="24"/>
        <v>3.0241966818336883E-3</v>
      </c>
      <c r="U16" s="16">
        <f t="shared" ca="1" si="25"/>
        <v>2.1169376772835818E-3</v>
      </c>
      <c r="V16" s="16">
        <f t="shared" ca="1" si="26"/>
        <v>1.4818563740985071E-3</v>
      </c>
      <c r="W16" s="16">
        <f t="shared" ca="1" si="27"/>
        <v>1.037299461868955E-3</v>
      </c>
      <c r="X16" s="16">
        <f t="shared" ca="1" si="4"/>
        <v>0.63700000000000001</v>
      </c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x14ac:dyDescent="0.2">
      <c r="A17" s="3" t="s">
        <v>12</v>
      </c>
      <c r="B17" s="3" t="s">
        <v>20</v>
      </c>
      <c r="C17" s="16">
        <f t="shared" ca="1" si="2"/>
        <v>0.01</v>
      </c>
      <c r="D17" s="16">
        <f t="shared" ca="1" si="2"/>
        <v>0.16</v>
      </c>
      <c r="E17" s="16">
        <f t="shared" ref="E17" ca="1" si="35">D17*0.7</f>
        <v>0.11199999999999999</v>
      </c>
      <c r="F17" s="16">
        <f t="shared" ca="1" si="29"/>
        <v>7.8399999999999984E-2</v>
      </c>
      <c r="G17" s="16">
        <f t="shared" ca="1" si="30"/>
        <v>5.4879999999999984E-2</v>
      </c>
      <c r="H17" s="16">
        <f t="shared" ca="1" si="31"/>
        <v>3.8415999999999985E-2</v>
      </c>
      <c r="I17" s="16">
        <f t="shared" ca="1" si="13"/>
        <v>2.6891199999999987E-2</v>
      </c>
      <c r="J17" s="16">
        <f t="shared" ca="1" si="14"/>
        <v>1.8823839999999991E-2</v>
      </c>
      <c r="K17" s="16">
        <f t="shared" ca="1" si="15"/>
        <v>1.3176687999999994E-2</v>
      </c>
      <c r="L17" s="16">
        <f t="shared" ca="1" si="16"/>
        <v>9.2236815999999951E-3</v>
      </c>
      <c r="M17" s="16">
        <f t="shared" ca="1" si="17"/>
        <v>6.4565771199999959E-3</v>
      </c>
      <c r="N17" s="16">
        <f t="shared" ca="1" si="18"/>
        <v>4.5196039839999966E-3</v>
      </c>
      <c r="O17" s="16">
        <f t="shared" ca="1" si="19"/>
        <v>3.1637227887999974E-3</v>
      </c>
      <c r="P17" s="16">
        <f t="shared" ca="1" si="20"/>
        <v>2.2146059521599981E-3</v>
      </c>
      <c r="Q17" s="16">
        <f t="shared" ca="1" si="21"/>
        <v>1.5502241665119986E-3</v>
      </c>
      <c r="R17" s="16">
        <f t="shared" ca="1" si="22"/>
        <v>1.0851569165583989E-3</v>
      </c>
      <c r="S17" s="16">
        <f t="shared" ca="1" si="23"/>
        <v>7.5960984159087919E-4</v>
      </c>
      <c r="T17" s="16">
        <f t="shared" ca="1" si="24"/>
        <v>5.3172688911361536E-4</v>
      </c>
      <c r="U17" s="16">
        <f t="shared" ca="1" si="25"/>
        <v>3.7220882237953075E-4</v>
      </c>
      <c r="V17" s="16">
        <f t="shared" ca="1" si="26"/>
        <v>2.6054617566567153E-4</v>
      </c>
      <c r="W17" s="16">
        <f t="shared" ca="1" si="27"/>
        <v>1.8238232296597005E-4</v>
      </c>
      <c r="X17" s="16">
        <f t="shared" ca="1" si="4"/>
        <v>0.11199999999999999</v>
      </c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33" x14ac:dyDescent="0.2"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33" x14ac:dyDescent="0.2"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33" x14ac:dyDescent="0.2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33" x14ac:dyDescent="0.2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33" x14ac:dyDescent="0.2"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33" x14ac:dyDescent="0.2"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33" x14ac:dyDescent="0.2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33" x14ac:dyDescent="0.2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33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33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33" x14ac:dyDescent="0.2"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33" x14ac:dyDescent="0.2"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33" x14ac:dyDescent="0.2"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33" x14ac:dyDescent="0.2"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3:24" x14ac:dyDescent="0.2"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3:24" x14ac:dyDescent="0.2"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3:24" x14ac:dyDescent="0.2"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3:24" x14ac:dyDescent="0.2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3:24" x14ac:dyDescent="0.2"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3:24" x14ac:dyDescent="0.2"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3:24" x14ac:dyDescent="0.2"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3:24" x14ac:dyDescent="0.2"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3:24" x14ac:dyDescent="0.2"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3:24" x14ac:dyDescent="0.2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3:24" x14ac:dyDescent="0.2"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3:24" x14ac:dyDescent="0.2"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3:24" x14ac:dyDescent="0.2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3:24" x14ac:dyDescent="0.2"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3:24" x14ac:dyDescent="0.2"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3:24" x14ac:dyDescent="0.2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3:24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3:24" x14ac:dyDescent="0.2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3:24" x14ac:dyDescent="0.2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3:24" x14ac:dyDescent="0.2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3:24" x14ac:dyDescent="0.2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3"/>
  <sheetViews>
    <sheetView workbookViewId="0"/>
  </sheetViews>
  <sheetFormatPr defaultColWidth="8.875" defaultRowHeight="12.75" x14ac:dyDescent="0.2"/>
  <cols>
    <col min="1" max="2" width="8.625" style="1" customWidth="1"/>
    <col min="3" max="16384" width="8.875" style="1"/>
  </cols>
  <sheetData>
    <row r="2" spans="1:33" x14ac:dyDescent="0.2">
      <c r="C2" s="1" t="str">
        <f>IF(Info!$B$15="","Клиент",Info!$B$15)</f>
        <v>CITILINK</v>
      </c>
      <c r="D2" s="1" t="s">
        <v>63</v>
      </c>
      <c r="E2" s="1" t="s">
        <v>64</v>
      </c>
      <c r="F2" s="1" t="s">
        <v>65</v>
      </c>
      <c r="G2" s="1" t="s">
        <v>66</v>
      </c>
      <c r="H2" s="1" t="s">
        <v>67</v>
      </c>
      <c r="I2" s="1" t="s">
        <v>68</v>
      </c>
      <c r="J2" s="1" t="s">
        <v>69</v>
      </c>
      <c r="K2" s="1" t="s">
        <v>70</v>
      </c>
      <c r="L2" s="1" t="s">
        <v>71</v>
      </c>
      <c r="M2" s="1" t="s">
        <v>72</v>
      </c>
      <c r="N2" s="1" t="s">
        <v>95</v>
      </c>
      <c r="O2" s="1" t="s">
        <v>96</v>
      </c>
      <c r="P2" s="1" t="s">
        <v>97</v>
      </c>
      <c r="Q2" s="1" t="s">
        <v>98</v>
      </c>
      <c r="R2" s="1" t="s">
        <v>99</v>
      </c>
      <c r="S2" s="1" t="s">
        <v>100</v>
      </c>
      <c r="T2" s="1" t="s">
        <v>101</v>
      </c>
      <c r="U2" s="1" t="s">
        <v>102</v>
      </c>
      <c r="V2" s="1" t="s">
        <v>103</v>
      </c>
      <c r="W2" s="9" t="s">
        <v>104</v>
      </c>
      <c r="X2" s="1" t="s">
        <v>118</v>
      </c>
    </row>
    <row r="3" spans="1:33" x14ac:dyDescent="0.2">
      <c r="A3" s="3" t="s">
        <v>11</v>
      </c>
      <c r="B3" s="3">
        <v>2017</v>
      </c>
      <c r="C3" s="16">
        <f ca="1">RANDBETWEEN(1,99)/100</f>
        <v>0.38</v>
      </c>
      <c r="D3" s="16">
        <f t="shared" ref="D3" ca="1" si="0">RANDBETWEEN(1,99)/100</f>
        <v>0.94</v>
      </c>
      <c r="E3" s="16">
        <f ca="1">D3*0.7</f>
        <v>0.65799999999999992</v>
      </c>
      <c r="F3" s="16">
        <f t="shared" ref="F3:W12" ca="1" si="1">E3*0.7</f>
        <v>0.4605999999999999</v>
      </c>
      <c r="G3" s="16">
        <f t="shared" ca="1" si="1"/>
        <v>0.32241999999999993</v>
      </c>
      <c r="H3" s="16">
        <f t="shared" ca="1" si="1"/>
        <v>0.22569399999999992</v>
      </c>
      <c r="I3" s="16">
        <f t="shared" ca="1" si="1"/>
        <v>0.15798579999999993</v>
      </c>
      <c r="J3" s="16">
        <f t="shared" ca="1" si="1"/>
        <v>0.11059005999999993</v>
      </c>
      <c r="K3" s="16">
        <f t="shared" ca="1" si="1"/>
        <v>7.7413041999999946E-2</v>
      </c>
      <c r="L3" s="16">
        <f t="shared" ca="1" si="1"/>
        <v>5.4189129399999959E-2</v>
      </c>
      <c r="M3" s="16">
        <f t="shared" ca="1" si="1"/>
        <v>3.7932390579999968E-2</v>
      </c>
      <c r="N3" s="16">
        <f t="shared" ca="1" si="1"/>
        <v>2.6552673405999976E-2</v>
      </c>
      <c r="O3" s="16">
        <f t="shared" ca="1" si="1"/>
        <v>1.8586871384199982E-2</v>
      </c>
      <c r="P3" s="16">
        <f t="shared" ca="1" si="1"/>
        <v>1.3010809968939987E-2</v>
      </c>
      <c r="Q3" s="16">
        <f t="shared" ca="1" si="1"/>
        <v>9.1075669782579912E-3</v>
      </c>
      <c r="R3" s="16">
        <f t="shared" ca="1" si="1"/>
        <v>6.3752968847805933E-3</v>
      </c>
      <c r="S3" s="16">
        <f t="shared" ca="1" si="1"/>
        <v>4.4627078193464152E-3</v>
      </c>
      <c r="T3" s="16">
        <f t="shared" ca="1" si="1"/>
        <v>3.1238954735424906E-3</v>
      </c>
      <c r="U3" s="16">
        <f t="shared" ca="1" si="1"/>
        <v>2.1867268314797431E-3</v>
      </c>
      <c r="V3" s="16">
        <f t="shared" ca="1" si="1"/>
        <v>1.53070878203582E-3</v>
      </c>
      <c r="W3" s="16">
        <f t="shared" ca="1" si="1"/>
        <v>1.071496147425074E-3</v>
      </c>
      <c r="X3" s="16">
        <f ca="1">D3*0.7</f>
        <v>0.65799999999999992</v>
      </c>
      <c r="Y3" s="16"/>
      <c r="Z3" s="16"/>
      <c r="AA3" s="16"/>
      <c r="AB3" s="16"/>
      <c r="AC3" s="16"/>
      <c r="AD3" s="16"/>
      <c r="AE3" s="16"/>
      <c r="AF3" s="16"/>
      <c r="AG3" s="16"/>
    </row>
    <row r="4" spans="1:33" x14ac:dyDescent="0.2">
      <c r="A4" s="3" t="s">
        <v>18</v>
      </c>
      <c r="B4" s="3" t="s">
        <v>19</v>
      </c>
      <c r="C4" s="16">
        <f t="shared" ref="C4:D17" ca="1" si="2">RANDBETWEEN(1,99)/100</f>
        <v>0.03</v>
      </c>
      <c r="D4" s="16">
        <f t="shared" ca="1" si="2"/>
        <v>0.77</v>
      </c>
      <c r="E4" s="16">
        <f t="shared" ref="E4:H17" ca="1" si="3">D4*0.7</f>
        <v>0.53899999999999992</v>
      </c>
      <c r="F4" s="16">
        <f t="shared" ca="1" si="1"/>
        <v>0.37729999999999991</v>
      </c>
      <c r="G4" s="16">
        <f t="shared" ca="1" si="1"/>
        <v>0.2641099999999999</v>
      </c>
      <c r="H4" s="16">
        <f t="shared" ca="1" si="1"/>
        <v>0.18487699999999993</v>
      </c>
      <c r="I4" s="16">
        <f t="shared" ca="1" si="1"/>
        <v>0.12941389999999994</v>
      </c>
      <c r="J4" s="16">
        <f t="shared" ca="1" si="1"/>
        <v>9.0589729999999952E-2</v>
      </c>
      <c r="K4" s="16">
        <f t="shared" ca="1" si="1"/>
        <v>6.3412810999999958E-2</v>
      </c>
      <c r="L4" s="16">
        <f t="shared" ca="1" si="1"/>
        <v>4.4388967699999969E-2</v>
      </c>
      <c r="M4" s="16">
        <f t="shared" ca="1" si="1"/>
        <v>3.1072277389999976E-2</v>
      </c>
      <c r="N4" s="16">
        <f t="shared" ca="1" si="1"/>
        <v>2.175059417299998E-2</v>
      </c>
      <c r="O4" s="16">
        <f t="shared" ca="1" si="1"/>
        <v>1.5225415921099985E-2</v>
      </c>
      <c r="P4" s="16">
        <f t="shared" ca="1" si="1"/>
        <v>1.0657791144769989E-2</v>
      </c>
      <c r="Q4" s="16">
        <f t="shared" ca="1" si="1"/>
        <v>7.4604538013389923E-3</v>
      </c>
      <c r="R4" s="16">
        <f t="shared" ca="1" si="1"/>
        <v>5.2223176609372942E-3</v>
      </c>
      <c r="S4" s="16">
        <f t="shared" ca="1" si="1"/>
        <v>3.6556223626561055E-3</v>
      </c>
      <c r="T4" s="16">
        <f t="shared" ca="1" si="1"/>
        <v>2.5589356538592736E-3</v>
      </c>
      <c r="U4" s="16">
        <f t="shared" ca="1" si="1"/>
        <v>1.7912549577014914E-3</v>
      </c>
      <c r="V4" s="16">
        <f t="shared" ca="1" si="1"/>
        <v>1.253878470391044E-3</v>
      </c>
      <c r="W4" s="16">
        <f t="shared" ca="1" si="1"/>
        <v>8.777149292737307E-4</v>
      </c>
      <c r="X4" s="16">
        <f t="shared" ref="X4:X17" ca="1" si="4">D4*0.7</f>
        <v>0.53899999999999992</v>
      </c>
      <c r="Y4" s="16"/>
      <c r="Z4" s="16"/>
      <c r="AA4" s="16"/>
      <c r="AB4" s="16"/>
      <c r="AC4" s="16"/>
      <c r="AD4" s="16"/>
      <c r="AE4" s="16"/>
      <c r="AF4" s="16"/>
      <c r="AG4" s="16"/>
    </row>
    <row r="5" spans="1:33" x14ac:dyDescent="0.2">
      <c r="A5" s="3" t="s">
        <v>15</v>
      </c>
      <c r="B5" s="3" t="s">
        <v>20</v>
      </c>
      <c r="C5" s="16">
        <f t="shared" ca="1" si="2"/>
        <v>0.19</v>
      </c>
      <c r="D5" s="16">
        <f t="shared" ca="1" si="2"/>
        <v>0.3</v>
      </c>
      <c r="E5" s="16">
        <f t="shared" ca="1" si="3"/>
        <v>0.21</v>
      </c>
      <c r="F5" s="16">
        <f t="shared" ca="1" si="1"/>
        <v>0.14699999999999999</v>
      </c>
      <c r="G5" s="16">
        <f t="shared" ca="1" si="1"/>
        <v>0.10289999999999999</v>
      </c>
      <c r="H5" s="16">
        <f t="shared" ca="1" si="1"/>
        <v>7.2029999999999983E-2</v>
      </c>
      <c r="I5" s="16">
        <f t="shared" ca="1" si="1"/>
        <v>5.0420999999999987E-2</v>
      </c>
      <c r="J5" s="16">
        <f t="shared" ca="1" si="1"/>
        <v>3.5294699999999991E-2</v>
      </c>
      <c r="K5" s="16">
        <f t="shared" ca="1" si="1"/>
        <v>2.4706289999999992E-2</v>
      </c>
      <c r="L5" s="16">
        <f t="shared" ca="1" si="1"/>
        <v>1.7294402999999993E-2</v>
      </c>
      <c r="M5" s="16">
        <f t="shared" ca="1" si="1"/>
        <v>1.2106082099999995E-2</v>
      </c>
      <c r="N5" s="16">
        <f t="shared" ca="1" si="1"/>
        <v>8.4742574699999962E-3</v>
      </c>
      <c r="O5" s="16">
        <f t="shared" ca="1" si="1"/>
        <v>5.9319802289999968E-3</v>
      </c>
      <c r="P5" s="16">
        <f t="shared" ca="1" si="1"/>
        <v>4.1523861602999973E-3</v>
      </c>
      <c r="Q5" s="16">
        <f t="shared" ca="1" si="1"/>
        <v>2.906670312209998E-3</v>
      </c>
      <c r="R5" s="16">
        <f t="shared" ca="1" si="1"/>
        <v>2.0346692185469984E-3</v>
      </c>
      <c r="S5" s="16">
        <f t="shared" ca="1" si="1"/>
        <v>1.4242684529828988E-3</v>
      </c>
      <c r="T5" s="16">
        <f t="shared" ca="1" si="1"/>
        <v>9.9698791708802918E-4</v>
      </c>
      <c r="U5" s="16">
        <f t="shared" ca="1" si="1"/>
        <v>6.978915419616204E-4</v>
      </c>
      <c r="V5" s="16">
        <f t="shared" ca="1" si="1"/>
        <v>4.885240793731342E-4</v>
      </c>
      <c r="W5" s="16">
        <f t="shared" ca="1" si="1"/>
        <v>3.4196685556119391E-4</v>
      </c>
      <c r="X5" s="16">
        <f t="shared" ca="1" si="4"/>
        <v>0.21</v>
      </c>
      <c r="Y5" s="16"/>
      <c r="Z5" s="16"/>
      <c r="AA5" s="16"/>
      <c r="AB5" s="16"/>
      <c r="AC5" s="16"/>
      <c r="AD5" s="16"/>
      <c r="AE5" s="16"/>
      <c r="AF5" s="16"/>
      <c r="AG5" s="16"/>
    </row>
    <row r="6" spans="1:33" x14ac:dyDescent="0.2">
      <c r="A6" s="3" t="s">
        <v>21</v>
      </c>
      <c r="B6" s="3" t="s">
        <v>22</v>
      </c>
      <c r="C6" s="16">
        <f t="shared" ca="1" si="2"/>
        <v>0.59</v>
      </c>
      <c r="D6" s="16">
        <f t="shared" ca="1" si="2"/>
        <v>0.79</v>
      </c>
      <c r="E6" s="16">
        <f t="shared" ca="1" si="3"/>
        <v>0.55299999999999994</v>
      </c>
      <c r="F6" s="16">
        <f t="shared" ca="1" si="1"/>
        <v>0.38709999999999994</v>
      </c>
      <c r="G6" s="16">
        <f t="shared" ca="1" si="1"/>
        <v>0.27096999999999993</v>
      </c>
      <c r="H6" s="16">
        <f t="shared" ca="1" si="1"/>
        <v>0.18967899999999993</v>
      </c>
      <c r="I6" s="16">
        <f t="shared" ca="1" si="1"/>
        <v>0.13277529999999993</v>
      </c>
      <c r="J6" s="16">
        <f t="shared" ca="1" si="1"/>
        <v>9.2942709999999942E-2</v>
      </c>
      <c r="K6" s="16">
        <f t="shared" ca="1" si="1"/>
        <v>6.505989699999995E-2</v>
      </c>
      <c r="L6" s="16">
        <f t="shared" ca="1" si="1"/>
        <v>4.5541927899999959E-2</v>
      </c>
      <c r="M6" s="16">
        <f t="shared" ca="1" si="1"/>
        <v>3.1879349529999969E-2</v>
      </c>
      <c r="N6" s="16">
        <f t="shared" ca="1" si="1"/>
        <v>2.2315544670999977E-2</v>
      </c>
      <c r="O6" s="16">
        <f t="shared" ca="1" si="1"/>
        <v>1.5620881269699982E-2</v>
      </c>
      <c r="P6" s="16">
        <f t="shared" ca="1" si="1"/>
        <v>1.0934616888789987E-2</v>
      </c>
      <c r="Q6" s="16">
        <f t="shared" ca="1" si="1"/>
        <v>7.6542318221529907E-3</v>
      </c>
      <c r="R6" s="16">
        <f t="shared" ca="1" si="1"/>
        <v>5.3579622755070928E-3</v>
      </c>
      <c r="S6" s="16">
        <f t="shared" ca="1" si="1"/>
        <v>3.7505735928549649E-3</v>
      </c>
      <c r="T6" s="16">
        <f t="shared" ca="1" si="1"/>
        <v>2.6254015149984752E-3</v>
      </c>
      <c r="U6" s="16">
        <f t="shared" ca="1" si="1"/>
        <v>1.8377810604989324E-3</v>
      </c>
      <c r="V6" s="16">
        <f t="shared" ca="1" si="1"/>
        <v>1.2864467423492525E-3</v>
      </c>
      <c r="W6" s="16">
        <f t="shared" ca="1" si="1"/>
        <v>9.0051271964447673E-4</v>
      </c>
      <c r="X6" s="16">
        <f t="shared" ca="1" si="4"/>
        <v>0.55299999999999994</v>
      </c>
      <c r="Y6" s="16"/>
      <c r="Z6" s="16"/>
      <c r="AA6" s="16"/>
      <c r="AB6" s="16"/>
      <c r="AC6" s="16"/>
      <c r="AD6" s="16"/>
      <c r="AE6" s="16"/>
      <c r="AF6" s="16"/>
      <c r="AG6" s="16"/>
    </row>
    <row r="7" spans="1:33" x14ac:dyDescent="0.2">
      <c r="A7" s="3" t="s">
        <v>23</v>
      </c>
      <c r="B7" s="3" t="s">
        <v>24</v>
      </c>
      <c r="C7" s="16">
        <f t="shared" ca="1" si="2"/>
        <v>0.84</v>
      </c>
      <c r="D7" s="16">
        <f t="shared" ca="1" si="2"/>
        <v>0.75</v>
      </c>
      <c r="E7" s="16">
        <f t="shared" ca="1" si="3"/>
        <v>0.52499999999999991</v>
      </c>
      <c r="F7" s="16">
        <f t="shared" ca="1" si="1"/>
        <v>0.36749999999999994</v>
      </c>
      <c r="G7" s="16">
        <f t="shared" ca="1" si="1"/>
        <v>0.25724999999999992</v>
      </c>
      <c r="H7" s="16">
        <f t="shared" ca="1" si="1"/>
        <v>0.18007499999999993</v>
      </c>
      <c r="I7" s="16">
        <f t="shared" ca="1" si="1"/>
        <v>0.12605249999999996</v>
      </c>
      <c r="J7" s="16">
        <f t="shared" ca="1" si="1"/>
        <v>8.8236749999999961E-2</v>
      </c>
      <c r="K7" s="16">
        <f t="shared" ca="1" si="1"/>
        <v>6.1765724999999966E-2</v>
      </c>
      <c r="L7" s="16">
        <f t="shared" ca="1" si="1"/>
        <v>4.3236007499999972E-2</v>
      </c>
      <c r="M7" s="16">
        <f t="shared" ca="1" si="1"/>
        <v>3.0265205249999979E-2</v>
      </c>
      <c r="N7" s="16">
        <f t="shared" ca="1" si="1"/>
        <v>2.1185643674999984E-2</v>
      </c>
      <c r="O7" s="16">
        <f t="shared" ca="1" si="1"/>
        <v>1.4829950572499988E-2</v>
      </c>
      <c r="P7" s="16">
        <f t="shared" ca="1" si="1"/>
        <v>1.0380965400749991E-2</v>
      </c>
      <c r="Q7" s="16">
        <f t="shared" ca="1" si="1"/>
        <v>7.2666757805249929E-3</v>
      </c>
      <c r="R7" s="16">
        <f t="shared" ca="1" si="1"/>
        <v>5.0866730463674948E-3</v>
      </c>
      <c r="S7" s="16">
        <f t="shared" ca="1" si="1"/>
        <v>3.5606711324572462E-3</v>
      </c>
      <c r="T7" s="16">
        <f t="shared" ca="1" si="1"/>
        <v>2.4924697927200721E-3</v>
      </c>
      <c r="U7" s="16">
        <f t="shared" ca="1" si="1"/>
        <v>1.7447288549040504E-3</v>
      </c>
      <c r="V7" s="16">
        <f t="shared" ca="1" si="1"/>
        <v>1.2213101984328352E-3</v>
      </c>
      <c r="W7" s="16">
        <f t="shared" ca="1" si="1"/>
        <v>8.5491713890298456E-4</v>
      </c>
      <c r="X7" s="16">
        <f t="shared" ca="1" si="4"/>
        <v>0.52499999999999991</v>
      </c>
      <c r="Y7" s="16"/>
      <c r="Z7" s="16"/>
      <c r="AA7" s="16"/>
      <c r="AB7" s="16"/>
      <c r="AC7" s="16"/>
      <c r="AD7" s="16"/>
      <c r="AE7" s="16"/>
      <c r="AF7" s="16"/>
      <c r="AG7" s="16"/>
    </row>
    <row r="8" spans="1:33" x14ac:dyDescent="0.2">
      <c r="A8" s="3" t="s">
        <v>25</v>
      </c>
      <c r="B8" s="3" t="s">
        <v>26</v>
      </c>
      <c r="C8" s="16">
        <f t="shared" ca="1" si="2"/>
        <v>0.02</v>
      </c>
      <c r="D8" s="16">
        <f t="shared" ca="1" si="2"/>
        <v>0.62</v>
      </c>
      <c r="E8" s="16">
        <f t="shared" ca="1" si="3"/>
        <v>0.434</v>
      </c>
      <c r="F8" s="16">
        <f t="shared" ca="1" si="1"/>
        <v>0.30379999999999996</v>
      </c>
      <c r="G8" s="16">
        <f t="shared" ca="1" si="1"/>
        <v>0.21265999999999996</v>
      </c>
      <c r="H8" s="16">
        <f t="shared" ca="1" si="1"/>
        <v>0.14886199999999997</v>
      </c>
      <c r="I8" s="16">
        <f t="shared" ca="1" si="1"/>
        <v>0.10420339999999997</v>
      </c>
      <c r="J8" s="16">
        <f t="shared" ca="1" si="1"/>
        <v>7.2942379999999973E-2</v>
      </c>
      <c r="K8" s="16">
        <f t="shared" ca="1" si="1"/>
        <v>5.1059665999999976E-2</v>
      </c>
      <c r="L8" s="16">
        <f t="shared" ca="1" si="1"/>
        <v>3.5741766199999983E-2</v>
      </c>
      <c r="M8" s="16">
        <f t="shared" ca="1" si="1"/>
        <v>2.5019236339999987E-2</v>
      </c>
      <c r="N8" s="16">
        <f t="shared" ca="1" si="1"/>
        <v>1.7513465437999989E-2</v>
      </c>
      <c r="O8" s="16">
        <f t="shared" ca="1" si="1"/>
        <v>1.2259425806599993E-2</v>
      </c>
      <c r="P8" s="16">
        <f t="shared" ca="1" si="1"/>
        <v>8.5815980646199944E-3</v>
      </c>
      <c r="Q8" s="16">
        <f t="shared" ca="1" si="1"/>
        <v>6.0071186452339961E-3</v>
      </c>
      <c r="R8" s="16">
        <f t="shared" ca="1" si="1"/>
        <v>4.2049830516637972E-3</v>
      </c>
      <c r="S8" s="16">
        <f t="shared" ca="1" si="1"/>
        <v>2.9434881361646579E-3</v>
      </c>
      <c r="T8" s="16">
        <f t="shared" ca="1" si="1"/>
        <v>2.0604416953152603E-3</v>
      </c>
      <c r="U8" s="16">
        <f t="shared" ca="1" si="1"/>
        <v>1.4423091867206822E-3</v>
      </c>
      <c r="V8" s="16">
        <f t="shared" ca="1" si="1"/>
        <v>1.0096164307044776E-3</v>
      </c>
      <c r="W8" s="16">
        <f t="shared" ca="1" si="1"/>
        <v>7.0673150149313428E-4</v>
      </c>
      <c r="X8" s="16">
        <f t="shared" ca="1" si="4"/>
        <v>0.434</v>
      </c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">
      <c r="A9" s="3" t="s">
        <v>27</v>
      </c>
      <c r="B9" s="3" t="s">
        <v>28</v>
      </c>
      <c r="C9" s="16">
        <f t="shared" ca="1" si="2"/>
        <v>0.88</v>
      </c>
      <c r="D9" s="16">
        <f t="shared" ca="1" si="2"/>
        <v>0.37</v>
      </c>
      <c r="E9" s="16">
        <f t="shared" ca="1" si="3"/>
        <v>0.25900000000000001</v>
      </c>
      <c r="F9" s="16">
        <f t="shared" ca="1" si="1"/>
        <v>0.18129999999999999</v>
      </c>
      <c r="G9" s="16">
        <f t="shared" ca="1" si="1"/>
        <v>0.12691</v>
      </c>
      <c r="H9" s="16">
        <f t="shared" ca="1" si="1"/>
        <v>8.8836999999999985E-2</v>
      </c>
      <c r="I9" s="16">
        <f t="shared" ca="1" si="1"/>
        <v>6.2185899999999988E-2</v>
      </c>
      <c r="J9" s="16">
        <f t="shared" ca="1" si="1"/>
        <v>4.3530129999999986E-2</v>
      </c>
      <c r="K9" s="16">
        <f t="shared" ca="1" si="1"/>
        <v>3.0471090999999988E-2</v>
      </c>
      <c r="L9" s="16">
        <f t="shared" ca="1" si="1"/>
        <v>2.132976369999999E-2</v>
      </c>
      <c r="M9" s="16">
        <f t="shared" ca="1" si="1"/>
        <v>1.4930834589999992E-2</v>
      </c>
      <c r="N9" s="16">
        <f t="shared" ca="1" si="1"/>
        <v>1.0451584212999994E-2</v>
      </c>
      <c r="O9" s="16">
        <f t="shared" ca="1" si="1"/>
        <v>7.3161089490999956E-3</v>
      </c>
      <c r="P9" s="16">
        <f t="shared" ca="1" si="1"/>
        <v>5.1212762643699965E-3</v>
      </c>
      <c r="Q9" s="16">
        <f t="shared" ca="1" si="1"/>
        <v>3.5848933850589973E-3</v>
      </c>
      <c r="R9" s="16">
        <f t="shared" ca="1" si="1"/>
        <v>2.5094253695412978E-3</v>
      </c>
      <c r="S9" s="16">
        <f t="shared" ca="1" si="1"/>
        <v>1.7565977586789083E-3</v>
      </c>
      <c r="T9" s="16">
        <f t="shared" ca="1" si="1"/>
        <v>1.2296184310752357E-3</v>
      </c>
      <c r="U9" s="16">
        <f t="shared" ca="1" si="1"/>
        <v>8.6073290175266485E-4</v>
      </c>
      <c r="V9" s="16">
        <f t="shared" ca="1" si="1"/>
        <v>6.0251303122686533E-4</v>
      </c>
      <c r="W9" s="16">
        <f t="shared" ca="1" si="1"/>
        <v>4.2175912185880572E-4</v>
      </c>
      <c r="X9" s="16">
        <f t="shared" ca="1" si="4"/>
        <v>0.25900000000000001</v>
      </c>
      <c r="Y9" s="16"/>
      <c r="Z9" s="16"/>
      <c r="AA9" s="16"/>
      <c r="AB9" s="16"/>
      <c r="AC9" s="16"/>
      <c r="AD9" s="16"/>
      <c r="AE9" s="16"/>
      <c r="AF9" s="16"/>
      <c r="AG9" s="16"/>
    </row>
    <row r="10" spans="1:33" x14ac:dyDescent="0.2">
      <c r="A10" s="3" t="s">
        <v>29</v>
      </c>
      <c r="B10" s="3" t="s">
        <v>30</v>
      </c>
      <c r="C10" s="16">
        <f t="shared" ca="1" si="2"/>
        <v>0.09</v>
      </c>
      <c r="D10" s="16">
        <f t="shared" ca="1" si="2"/>
        <v>0.05</v>
      </c>
      <c r="E10" s="16">
        <f t="shared" ca="1" si="3"/>
        <v>3.4999999999999996E-2</v>
      </c>
      <c r="F10" s="16">
        <f t="shared" ca="1" si="1"/>
        <v>2.4499999999999997E-2</v>
      </c>
      <c r="G10" s="16">
        <f t="shared" ca="1" si="1"/>
        <v>1.7149999999999999E-2</v>
      </c>
      <c r="H10" s="16">
        <f t="shared" ca="1" si="1"/>
        <v>1.2004999999999998E-2</v>
      </c>
      <c r="I10" s="16">
        <f t="shared" ca="1" si="1"/>
        <v>8.4034999999999978E-3</v>
      </c>
      <c r="J10" s="16">
        <f t="shared" ca="1" si="1"/>
        <v>5.8824499999999983E-3</v>
      </c>
      <c r="K10" s="16">
        <f t="shared" ca="1" si="1"/>
        <v>4.1177149999999984E-3</v>
      </c>
      <c r="L10" s="16">
        <f t="shared" ca="1" si="1"/>
        <v>2.8824004999999987E-3</v>
      </c>
      <c r="M10" s="16">
        <f t="shared" ca="1" si="1"/>
        <v>2.017680349999999E-3</v>
      </c>
      <c r="N10" s="16">
        <f t="shared" ca="1" si="1"/>
        <v>1.4123762449999991E-3</v>
      </c>
      <c r="O10" s="16">
        <f t="shared" ca="1" si="1"/>
        <v>9.8866337149999925E-4</v>
      </c>
      <c r="P10" s="16">
        <f t="shared" ca="1" si="1"/>
        <v>6.9206436004999941E-4</v>
      </c>
      <c r="Q10" s="16">
        <f t="shared" ca="1" si="1"/>
        <v>4.8444505203499953E-4</v>
      </c>
      <c r="R10" s="16">
        <f t="shared" ca="1" si="1"/>
        <v>3.3911153642449967E-4</v>
      </c>
      <c r="S10" s="16">
        <f t="shared" ca="1" si="1"/>
        <v>2.3737807549714974E-4</v>
      </c>
      <c r="T10" s="16">
        <f t="shared" ca="1" si="1"/>
        <v>1.661646528480048E-4</v>
      </c>
      <c r="U10" s="16">
        <f t="shared" ca="1" si="1"/>
        <v>1.1631525699360335E-4</v>
      </c>
      <c r="V10" s="16">
        <f t="shared" ca="1" si="1"/>
        <v>8.1420679895522331E-5</v>
      </c>
      <c r="W10" s="16">
        <f t="shared" ca="1" si="1"/>
        <v>5.6994475926865629E-5</v>
      </c>
      <c r="X10" s="16">
        <f t="shared" ca="1" si="4"/>
        <v>3.4999999999999996E-2</v>
      </c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2">
      <c r="A11" s="3" t="s">
        <v>31</v>
      </c>
      <c r="B11" s="3" t="s">
        <v>32</v>
      </c>
      <c r="C11" s="16">
        <f t="shared" ca="1" si="2"/>
        <v>0.68</v>
      </c>
      <c r="D11" s="16">
        <f t="shared" ca="1" si="2"/>
        <v>0.51</v>
      </c>
      <c r="E11" s="16">
        <f t="shared" ca="1" si="3"/>
        <v>0.35699999999999998</v>
      </c>
      <c r="F11" s="16">
        <f t="shared" ca="1" si="1"/>
        <v>0.24989999999999998</v>
      </c>
      <c r="G11" s="16">
        <f t="shared" ca="1" si="1"/>
        <v>0.17492999999999997</v>
      </c>
      <c r="H11" s="16">
        <f t="shared" ca="1" si="1"/>
        <v>0.12245099999999998</v>
      </c>
      <c r="I11" s="16">
        <f t="shared" ca="1" si="1"/>
        <v>8.5715699999999978E-2</v>
      </c>
      <c r="J11" s="16">
        <f t="shared" ca="1" si="1"/>
        <v>6.0000989999999983E-2</v>
      </c>
      <c r="K11" s="16">
        <f t="shared" ca="1" si="1"/>
        <v>4.2000692999999985E-2</v>
      </c>
      <c r="L11" s="16">
        <f t="shared" ca="1" si="1"/>
        <v>2.9400485099999988E-2</v>
      </c>
      <c r="M11" s="16">
        <f t="shared" ca="1" si="1"/>
        <v>2.0580339569999991E-2</v>
      </c>
      <c r="N11" s="16">
        <f t="shared" ca="1" si="1"/>
        <v>1.4406237698999992E-2</v>
      </c>
      <c r="O11" s="16">
        <f t="shared" ca="1" si="1"/>
        <v>1.0084366389299994E-2</v>
      </c>
      <c r="P11" s="16">
        <f t="shared" ca="1" si="1"/>
        <v>7.0590564725099957E-3</v>
      </c>
      <c r="Q11" s="16">
        <f t="shared" ca="1" si="1"/>
        <v>4.9413395307569968E-3</v>
      </c>
      <c r="R11" s="16">
        <f t="shared" ca="1" si="1"/>
        <v>3.4589376715298977E-3</v>
      </c>
      <c r="S11" s="16">
        <f t="shared" ca="1" si="1"/>
        <v>2.4212563700709284E-3</v>
      </c>
      <c r="T11" s="16">
        <f t="shared" ca="1" si="1"/>
        <v>1.6948794590496499E-3</v>
      </c>
      <c r="U11" s="16">
        <f t="shared" ca="1" si="1"/>
        <v>1.1864156213347548E-3</v>
      </c>
      <c r="V11" s="16">
        <f t="shared" ca="1" si="1"/>
        <v>8.3049093493432833E-4</v>
      </c>
      <c r="W11" s="16">
        <f t="shared" ca="1" si="1"/>
        <v>5.8134365445402982E-4</v>
      </c>
      <c r="X11" s="16">
        <f t="shared" ca="1" si="4"/>
        <v>0.35699999999999998</v>
      </c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x14ac:dyDescent="0.2">
      <c r="A12" s="3" t="s">
        <v>33</v>
      </c>
      <c r="B12" s="3" t="s">
        <v>34</v>
      </c>
      <c r="C12" s="16">
        <f t="shared" ca="1" si="2"/>
        <v>0.17</v>
      </c>
      <c r="D12" s="16">
        <f t="shared" ca="1" si="2"/>
        <v>0.44</v>
      </c>
      <c r="E12" s="16">
        <f t="shared" ca="1" si="3"/>
        <v>0.308</v>
      </c>
      <c r="F12" s="16">
        <f t="shared" ca="1" si="1"/>
        <v>0.21559999999999999</v>
      </c>
      <c r="G12" s="16">
        <f t="shared" ca="1" si="1"/>
        <v>0.15091999999999997</v>
      </c>
      <c r="H12" s="16">
        <f t="shared" ca="1" si="1"/>
        <v>0.10564399999999997</v>
      </c>
      <c r="I12" s="16">
        <f t="shared" ref="I12:W17" ca="1" si="5">H12*0.7</f>
        <v>7.3950799999999983E-2</v>
      </c>
      <c r="J12" s="16">
        <f t="shared" ca="1" si="5"/>
        <v>5.1765559999999988E-2</v>
      </c>
      <c r="K12" s="16">
        <f t="shared" ca="1" si="5"/>
        <v>3.6235891999999992E-2</v>
      </c>
      <c r="L12" s="16">
        <f t="shared" ca="1" si="5"/>
        <v>2.5365124399999994E-2</v>
      </c>
      <c r="M12" s="16">
        <f t="shared" ca="1" si="5"/>
        <v>1.7755587079999996E-2</v>
      </c>
      <c r="N12" s="16">
        <f t="shared" ca="1" si="5"/>
        <v>1.2428910955999996E-2</v>
      </c>
      <c r="O12" s="16">
        <f t="shared" ca="1" si="5"/>
        <v>8.7002376691999971E-3</v>
      </c>
      <c r="P12" s="16">
        <f t="shared" ca="1" si="5"/>
        <v>6.0901663684399974E-3</v>
      </c>
      <c r="Q12" s="16">
        <f t="shared" ca="1" si="5"/>
        <v>4.2631164579079979E-3</v>
      </c>
      <c r="R12" s="16">
        <f t="shared" ca="1" si="5"/>
        <v>2.9841815205355984E-3</v>
      </c>
      <c r="S12" s="16">
        <f t="shared" ca="1" si="5"/>
        <v>2.0889270643749186E-3</v>
      </c>
      <c r="T12" s="16">
        <f t="shared" ca="1" si="5"/>
        <v>1.462248945062443E-3</v>
      </c>
      <c r="U12" s="16">
        <f t="shared" ca="1" si="5"/>
        <v>1.0235742615437101E-3</v>
      </c>
      <c r="V12" s="16">
        <f t="shared" ca="1" si="5"/>
        <v>7.1650198308059699E-4</v>
      </c>
      <c r="W12" s="16">
        <f t="shared" ca="1" si="5"/>
        <v>5.0155138815641785E-4</v>
      </c>
      <c r="X12" s="16">
        <f t="shared" ca="1" si="4"/>
        <v>0.308</v>
      </c>
      <c r="Y12" s="16"/>
      <c r="Z12" s="16"/>
      <c r="AA12" s="16"/>
      <c r="AB12" s="16"/>
      <c r="AC12" s="16"/>
      <c r="AD12" s="16"/>
      <c r="AE12" s="16"/>
      <c r="AF12" s="16"/>
      <c r="AG12" s="16"/>
    </row>
    <row r="13" spans="1:33" x14ac:dyDescent="0.2">
      <c r="A13" s="3" t="s">
        <v>35</v>
      </c>
      <c r="B13" s="3" t="s">
        <v>36</v>
      </c>
      <c r="C13" s="16">
        <f t="shared" ca="1" si="2"/>
        <v>0.78</v>
      </c>
      <c r="D13" s="16">
        <f t="shared" ca="1" si="2"/>
        <v>0.86</v>
      </c>
      <c r="E13" s="16">
        <f t="shared" ca="1" si="3"/>
        <v>0.60199999999999998</v>
      </c>
      <c r="F13" s="16">
        <f t="shared" ca="1" si="3"/>
        <v>0.42139999999999994</v>
      </c>
      <c r="G13" s="16">
        <f t="shared" ca="1" si="3"/>
        <v>0.29497999999999996</v>
      </c>
      <c r="H13" s="16">
        <f t="shared" ca="1" si="3"/>
        <v>0.20648599999999998</v>
      </c>
      <c r="I13" s="16">
        <f t="shared" ca="1" si="5"/>
        <v>0.14454019999999998</v>
      </c>
      <c r="J13" s="16">
        <f t="shared" ca="1" si="5"/>
        <v>0.10117813999999999</v>
      </c>
      <c r="K13" s="16">
        <f t="shared" ca="1" si="5"/>
        <v>7.0824697999999991E-2</v>
      </c>
      <c r="L13" s="16">
        <f t="shared" ca="1" si="5"/>
        <v>4.9577288599999991E-2</v>
      </c>
      <c r="M13" s="16">
        <f t="shared" ca="1" si="5"/>
        <v>3.4704102019999988E-2</v>
      </c>
      <c r="N13" s="16">
        <f t="shared" ca="1" si="5"/>
        <v>2.4292871413999991E-2</v>
      </c>
      <c r="O13" s="16">
        <f t="shared" ca="1" si="5"/>
        <v>1.7005009989799993E-2</v>
      </c>
      <c r="P13" s="16">
        <f t="shared" ca="1" si="5"/>
        <v>1.1903506992859995E-2</v>
      </c>
      <c r="Q13" s="16">
        <f t="shared" ca="1" si="5"/>
        <v>8.3324548950019957E-3</v>
      </c>
      <c r="R13" s="16">
        <f t="shared" ca="1" si="5"/>
        <v>5.8327184265013965E-3</v>
      </c>
      <c r="S13" s="16">
        <f t="shared" ca="1" si="5"/>
        <v>4.0829028985509769E-3</v>
      </c>
      <c r="T13" s="16">
        <f t="shared" ca="1" si="5"/>
        <v>2.8580320289856836E-3</v>
      </c>
      <c r="U13" s="16">
        <f t="shared" ca="1" si="5"/>
        <v>2.0006224202899782E-3</v>
      </c>
      <c r="V13" s="16">
        <f t="shared" ca="1" si="5"/>
        <v>1.4004356942029846E-3</v>
      </c>
      <c r="W13" s="16">
        <f t="shared" ca="1" si="5"/>
        <v>9.8030498594208924E-4</v>
      </c>
      <c r="X13" s="16">
        <f t="shared" ca="1" si="4"/>
        <v>0.60199999999999998</v>
      </c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x14ac:dyDescent="0.2">
      <c r="A14" s="3" t="s">
        <v>37</v>
      </c>
      <c r="B14" s="3" t="s">
        <v>38</v>
      </c>
      <c r="C14" s="16">
        <f t="shared" ca="1" si="2"/>
        <v>0.46</v>
      </c>
      <c r="D14" s="16">
        <f t="shared" ca="1" si="2"/>
        <v>0.2</v>
      </c>
      <c r="E14" s="16">
        <f t="shared" ca="1" si="3"/>
        <v>0.13999999999999999</v>
      </c>
      <c r="F14" s="16">
        <f t="shared" ca="1" si="3"/>
        <v>9.799999999999999E-2</v>
      </c>
      <c r="G14" s="16">
        <f t="shared" ca="1" si="3"/>
        <v>6.8599999999999994E-2</v>
      </c>
      <c r="H14" s="16">
        <f t="shared" ca="1" si="3"/>
        <v>4.8019999999999993E-2</v>
      </c>
      <c r="I14" s="16">
        <f t="shared" ca="1" si="5"/>
        <v>3.3613999999999991E-2</v>
      </c>
      <c r="J14" s="16">
        <f t="shared" ca="1" si="5"/>
        <v>2.3529799999999993E-2</v>
      </c>
      <c r="K14" s="16">
        <f t="shared" ca="1" si="5"/>
        <v>1.6470859999999993E-2</v>
      </c>
      <c r="L14" s="16">
        <f t="shared" ca="1" si="5"/>
        <v>1.1529601999999995E-2</v>
      </c>
      <c r="M14" s="16">
        <f t="shared" ca="1" si="5"/>
        <v>8.0707213999999961E-3</v>
      </c>
      <c r="N14" s="16">
        <f t="shared" ca="1" si="5"/>
        <v>5.6495049799999966E-3</v>
      </c>
      <c r="O14" s="16">
        <f t="shared" ca="1" si="5"/>
        <v>3.954653485999997E-3</v>
      </c>
      <c r="P14" s="16">
        <f t="shared" ca="1" si="5"/>
        <v>2.7682574401999976E-3</v>
      </c>
      <c r="Q14" s="16">
        <f t="shared" ca="1" si="5"/>
        <v>1.9377802081399981E-3</v>
      </c>
      <c r="R14" s="16">
        <f t="shared" ca="1" si="5"/>
        <v>1.3564461456979987E-3</v>
      </c>
      <c r="S14" s="16">
        <f t="shared" ca="1" si="5"/>
        <v>9.4951230198859896E-4</v>
      </c>
      <c r="T14" s="16">
        <f t="shared" ca="1" si="5"/>
        <v>6.646586113920192E-4</v>
      </c>
      <c r="U14" s="16">
        <f t="shared" ca="1" si="5"/>
        <v>4.6526102797441338E-4</v>
      </c>
      <c r="V14" s="16">
        <f t="shared" ca="1" si="5"/>
        <v>3.2568271958208933E-4</v>
      </c>
      <c r="W14" s="16">
        <f t="shared" ca="1" si="5"/>
        <v>2.2797790370746252E-4</v>
      </c>
      <c r="X14" s="16">
        <f t="shared" ca="1" si="4"/>
        <v>0.13999999999999999</v>
      </c>
      <c r="Y14" s="16"/>
      <c r="Z14" s="16"/>
      <c r="AA14" s="16"/>
      <c r="AB14" s="16"/>
      <c r="AC14" s="16"/>
      <c r="AD14" s="16"/>
      <c r="AE14" s="16"/>
      <c r="AF14" s="16"/>
      <c r="AG14" s="16"/>
    </row>
    <row r="15" spans="1:33" x14ac:dyDescent="0.2">
      <c r="A15" s="3" t="s">
        <v>16</v>
      </c>
      <c r="B15" s="3">
        <v>2018</v>
      </c>
      <c r="C15" s="16">
        <f t="shared" ca="1" si="2"/>
        <v>0.92</v>
      </c>
      <c r="D15" s="16">
        <f t="shared" ca="1" si="2"/>
        <v>0.26</v>
      </c>
      <c r="E15" s="16">
        <f t="shared" ca="1" si="3"/>
        <v>0.182</v>
      </c>
      <c r="F15" s="16">
        <f t="shared" ca="1" si="3"/>
        <v>0.12739999999999999</v>
      </c>
      <c r="G15" s="16">
        <f t="shared" ca="1" si="3"/>
        <v>8.9179999999999982E-2</v>
      </c>
      <c r="H15" s="16">
        <f t="shared" ca="1" si="3"/>
        <v>6.2425999999999982E-2</v>
      </c>
      <c r="I15" s="16">
        <f t="shared" ca="1" si="5"/>
        <v>4.3698199999999986E-2</v>
      </c>
      <c r="J15" s="16">
        <f t="shared" ca="1" si="5"/>
        <v>3.0588739999999989E-2</v>
      </c>
      <c r="K15" s="16">
        <f t="shared" ca="1" si="5"/>
        <v>2.141211799999999E-2</v>
      </c>
      <c r="L15" s="16">
        <f t="shared" ca="1" si="5"/>
        <v>1.4988482599999992E-2</v>
      </c>
      <c r="M15" s="16">
        <f t="shared" ca="1" si="5"/>
        <v>1.0491937819999993E-2</v>
      </c>
      <c r="N15" s="16">
        <f t="shared" ca="1" si="5"/>
        <v>7.3443564739999944E-3</v>
      </c>
      <c r="O15" s="16">
        <f t="shared" ca="1" si="5"/>
        <v>5.1410495317999955E-3</v>
      </c>
      <c r="P15" s="16">
        <f t="shared" ca="1" si="5"/>
        <v>3.5987346722599965E-3</v>
      </c>
      <c r="Q15" s="16">
        <f t="shared" ca="1" si="5"/>
        <v>2.5191142705819976E-3</v>
      </c>
      <c r="R15" s="16">
        <f t="shared" ca="1" si="5"/>
        <v>1.7633799894073983E-3</v>
      </c>
      <c r="S15" s="16">
        <f t="shared" ca="1" si="5"/>
        <v>1.2343659925851786E-3</v>
      </c>
      <c r="T15" s="16">
        <f t="shared" ca="1" si="5"/>
        <v>8.6405619480962501E-4</v>
      </c>
      <c r="U15" s="16">
        <f t="shared" ca="1" si="5"/>
        <v>6.0483933636673744E-4</v>
      </c>
      <c r="V15" s="16">
        <f t="shared" ca="1" si="5"/>
        <v>4.2338753545671619E-4</v>
      </c>
      <c r="W15" s="16">
        <f t="shared" ca="1" si="5"/>
        <v>2.9637127481970131E-4</v>
      </c>
      <c r="X15" s="16">
        <f t="shared" ca="1" si="4"/>
        <v>0.182</v>
      </c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x14ac:dyDescent="0.2">
      <c r="A16" s="3" t="s">
        <v>39</v>
      </c>
      <c r="B16" s="3" t="s">
        <v>19</v>
      </c>
      <c r="C16" s="16">
        <f t="shared" ca="1" si="2"/>
        <v>0.65</v>
      </c>
      <c r="D16" s="16">
        <f t="shared" ca="1" si="2"/>
        <v>0.55000000000000004</v>
      </c>
      <c r="E16" s="16">
        <f t="shared" ca="1" si="3"/>
        <v>0.38500000000000001</v>
      </c>
      <c r="F16" s="16">
        <f t="shared" ca="1" si="3"/>
        <v>0.26949999999999996</v>
      </c>
      <c r="G16" s="16">
        <f t="shared" ca="1" si="3"/>
        <v>0.18864999999999996</v>
      </c>
      <c r="H16" s="16">
        <f t="shared" ca="1" si="3"/>
        <v>0.13205499999999995</v>
      </c>
      <c r="I16" s="16">
        <f t="shared" ca="1" si="5"/>
        <v>9.2438499999999965E-2</v>
      </c>
      <c r="J16" s="16">
        <f t="shared" ca="1" si="5"/>
        <v>6.4706949999999971E-2</v>
      </c>
      <c r="K16" s="16">
        <f t="shared" ca="1" si="5"/>
        <v>4.5294864999999976E-2</v>
      </c>
      <c r="L16" s="16">
        <f t="shared" ca="1" si="5"/>
        <v>3.1706405499999979E-2</v>
      </c>
      <c r="M16" s="16">
        <f t="shared" ca="1" si="5"/>
        <v>2.2194483849999985E-2</v>
      </c>
      <c r="N16" s="16">
        <f t="shared" ca="1" si="5"/>
        <v>1.5536138694999988E-2</v>
      </c>
      <c r="O16" s="16">
        <f t="shared" ca="1" si="5"/>
        <v>1.087529708649999E-2</v>
      </c>
      <c r="P16" s="16">
        <f t="shared" ca="1" si="5"/>
        <v>7.6127079605499927E-3</v>
      </c>
      <c r="Q16" s="16">
        <f t="shared" ca="1" si="5"/>
        <v>5.3288955723849946E-3</v>
      </c>
      <c r="R16" s="16">
        <f t="shared" ca="1" si="5"/>
        <v>3.7302269006694961E-3</v>
      </c>
      <c r="S16" s="16">
        <f t="shared" ca="1" si="5"/>
        <v>2.6111588304686471E-3</v>
      </c>
      <c r="T16" s="16">
        <f t="shared" ca="1" si="5"/>
        <v>1.8278111813280528E-3</v>
      </c>
      <c r="U16" s="16">
        <f t="shared" ca="1" si="5"/>
        <v>1.2794678269296368E-3</v>
      </c>
      <c r="V16" s="16">
        <f t="shared" ca="1" si="5"/>
        <v>8.956274788507457E-4</v>
      </c>
      <c r="W16" s="16">
        <f t="shared" ca="1" si="5"/>
        <v>6.2693923519552199E-4</v>
      </c>
      <c r="X16" s="16">
        <f t="shared" ca="1" si="4"/>
        <v>0.38500000000000001</v>
      </c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x14ac:dyDescent="0.2">
      <c r="A17" s="3" t="s">
        <v>12</v>
      </c>
      <c r="B17" s="3" t="s">
        <v>20</v>
      </c>
      <c r="C17" s="16">
        <f t="shared" ca="1" si="2"/>
        <v>0.08</v>
      </c>
      <c r="D17" s="16">
        <f t="shared" ca="1" si="2"/>
        <v>0.34</v>
      </c>
      <c r="E17" s="16">
        <f t="shared" ca="1" si="3"/>
        <v>0.23799999999999999</v>
      </c>
      <c r="F17" s="16">
        <f t="shared" ca="1" si="3"/>
        <v>0.16659999999999997</v>
      </c>
      <c r="G17" s="16">
        <f t="shared" ca="1" si="3"/>
        <v>0.11661999999999997</v>
      </c>
      <c r="H17" s="16">
        <f t="shared" ca="1" si="3"/>
        <v>8.163399999999997E-2</v>
      </c>
      <c r="I17" s="16">
        <f t="shared" ca="1" si="5"/>
        <v>5.7143799999999974E-2</v>
      </c>
      <c r="J17" s="16">
        <f t="shared" ca="1" si="5"/>
        <v>4.000065999999998E-2</v>
      </c>
      <c r="K17" s="16">
        <f t="shared" ca="1" si="5"/>
        <v>2.8000461999999983E-2</v>
      </c>
      <c r="L17" s="16">
        <f t="shared" ca="1" si="5"/>
        <v>1.9600323399999987E-2</v>
      </c>
      <c r="M17" s="16">
        <f t="shared" ca="1" si="5"/>
        <v>1.372022637999999E-2</v>
      </c>
      <c r="N17" s="16">
        <f t="shared" ca="1" si="5"/>
        <v>9.6041584659999919E-3</v>
      </c>
      <c r="O17" s="16">
        <f t="shared" ca="1" si="5"/>
        <v>6.7229109261999938E-3</v>
      </c>
      <c r="P17" s="16">
        <f t="shared" ca="1" si="5"/>
        <v>4.7060376483399951E-3</v>
      </c>
      <c r="Q17" s="16">
        <f t="shared" ca="1" si="5"/>
        <v>3.2942263538379966E-3</v>
      </c>
      <c r="R17" s="16">
        <f t="shared" ca="1" si="5"/>
        <v>2.3059584476865973E-3</v>
      </c>
      <c r="S17" s="16">
        <f t="shared" ca="1" si="5"/>
        <v>1.6141709133806179E-3</v>
      </c>
      <c r="T17" s="16">
        <f t="shared" ca="1" si="5"/>
        <v>1.1299196393664325E-3</v>
      </c>
      <c r="U17" s="16">
        <f t="shared" ca="1" si="5"/>
        <v>7.9094374755650271E-4</v>
      </c>
      <c r="V17" s="16">
        <f t="shared" ca="1" si="5"/>
        <v>5.536606232895519E-4</v>
      </c>
      <c r="W17" s="16">
        <f t="shared" ca="1" si="5"/>
        <v>3.875624363026863E-4</v>
      </c>
      <c r="X17" s="16">
        <f t="shared" ca="1" si="4"/>
        <v>0.23799999999999999</v>
      </c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33" x14ac:dyDescent="0.2"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33" x14ac:dyDescent="0.2"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33" x14ac:dyDescent="0.2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33" x14ac:dyDescent="0.2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33" x14ac:dyDescent="0.2"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33" x14ac:dyDescent="0.2"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33" x14ac:dyDescent="0.2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33" x14ac:dyDescent="0.2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33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33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33" x14ac:dyDescent="0.2"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33" x14ac:dyDescent="0.2"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33" x14ac:dyDescent="0.2"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33" x14ac:dyDescent="0.2"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3:24" x14ac:dyDescent="0.2"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3:24" x14ac:dyDescent="0.2"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3:24" x14ac:dyDescent="0.2"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3:24" x14ac:dyDescent="0.2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3:24" x14ac:dyDescent="0.2"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3:24" x14ac:dyDescent="0.2"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3:24" x14ac:dyDescent="0.2"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3:24" x14ac:dyDescent="0.2"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3:24" x14ac:dyDescent="0.2"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3:24" x14ac:dyDescent="0.2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3:24" x14ac:dyDescent="0.2"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3:24" x14ac:dyDescent="0.2"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3:24" x14ac:dyDescent="0.2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3:24" x14ac:dyDescent="0.2"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3:24" x14ac:dyDescent="0.2"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3:24" x14ac:dyDescent="0.2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3:24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3:24" x14ac:dyDescent="0.2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3:24" x14ac:dyDescent="0.2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3:24" x14ac:dyDescent="0.2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3:24" x14ac:dyDescent="0.2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3"/>
  <sheetViews>
    <sheetView workbookViewId="0"/>
  </sheetViews>
  <sheetFormatPr defaultColWidth="8.875" defaultRowHeight="12.75" x14ac:dyDescent="0.2"/>
  <cols>
    <col min="1" max="2" width="8.625" style="1" customWidth="1"/>
    <col min="3" max="16384" width="8.875" style="1"/>
  </cols>
  <sheetData>
    <row r="2" spans="1:33" x14ac:dyDescent="0.2">
      <c r="C2" s="1" t="str">
        <f>IF(Info!$B$15="","Клиент",Info!$B$15)</f>
        <v>CITILINK</v>
      </c>
      <c r="D2" s="1" t="s">
        <v>63</v>
      </c>
      <c r="E2" s="1" t="s">
        <v>64</v>
      </c>
      <c r="F2" s="1" t="s">
        <v>65</v>
      </c>
      <c r="G2" s="1" t="s">
        <v>66</v>
      </c>
      <c r="H2" s="1" t="s">
        <v>67</v>
      </c>
      <c r="I2" s="1" t="s">
        <v>68</v>
      </c>
      <c r="J2" s="1" t="s">
        <v>69</v>
      </c>
      <c r="K2" s="1" t="s">
        <v>70</v>
      </c>
      <c r="L2" s="1" t="s">
        <v>71</v>
      </c>
      <c r="M2" s="1" t="s">
        <v>72</v>
      </c>
      <c r="N2" s="1" t="s">
        <v>95</v>
      </c>
      <c r="O2" s="1" t="s">
        <v>96</v>
      </c>
      <c r="P2" s="1" t="s">
        <v>97</v>
      </c>
      <c r="Q2" s="1" t="s">
        <v>98</v>
      </c>
      <c r="R2" s="1" t="s">
        <v>99</v>
      </c>
      <c r="S2" s="1" t="s">
        <v>100</v>
      </c>
      <c r="T2" s="1" t="s">
        <v>101</v>
      </c>
      <c r="U2" s="1" t="s">
        <v>102</v>
      </c>
      <c r="V2" s="1" t="s">
        <v>103</v>
      </c>
      <c r="W2" s="9" t="s">
        <v>104</v>
      </c>
      <c r="X2" s="1" t="s">
        <v>118</v>
      </c>
    </row>
    <row r="3" spans="1:33" x14ac:dyDescent="0.2">
      <c r="A3" s="3" t="s">
        <v>11</v>
      </c>
      <c r="B3" s="3">
        <v>2017</v>
      </c>
      <c r="C3" s="16">
        <f ca="1">RANDBETWEEN(1,99)/100</f>
        <v>0.31</v>
      </c>
      <c r="D3" s="16">
        <f t="shared" ref="D3" ca="1" si="0">RANDBETWEEN(1,99)/100</f>
        <v>0.18</v>
      </c>
      <c r="E3" s="16">
        <f ca="1">D3*0.7</f>
        <v>0.126</v>
      </c>
      <c r="F3" s="16">
        <f t="shared" ref="F3:F17" ca="1" si="1">E3*0.7</f>
        <v>8.8200000000000001E-2</v>
      </c>
      <c r="G3" s="16">
        <f t="shared" ref="G3:G17" ca="1" si="2">F3*0.7</f>
        <v>6.1739999999999996E-2</v>
      </c>
      <c r="H3" s="16">
        <f t="shared" ref="H3:H17" ca="1" si="3">G3*0.7</f>
        <v>4.3217999999999993E-2</v>
      </c>
      <c r="I3" s="16">
        <f t="shared" ref="I3:I17" ca="1" si="4">H3*0.7</f>
        <v>3.0252599999999994E-2</v>
      </c>
      <c r="J3" s="16">
        <f t="shared" ref="J3:J17" ca="1" si="5">I3*0.7</f>
        <v>2.1176819999999996E-2</v>
      </c>
      <c r="K3" s="16">
        <f t="shared" ref="K3:K17" ca="1" si="6">J3*0.7</f>
        <v>1.4823773999999996E-2</v>
      </c>
      <c r="L3" s="16">
        <f t="shared" ref="L3:L17" ca="1" si="7">K3*0.7</f>
        <v>1.0376641799999997E-2</v>
      </c>
      <c r="M3" s="16">
        <f t="shared" ref="M3:M17" ca="1" si="8">L3*0.7</f>
        <v>7.2636492599999977E-3</v>
      </c>
      <c r="N3" s="16">
        <f t="shared" ref="N3:N17" ca="1" si="9">M3*0.7</f>
        <v>5.0845544819999979E-3</v>
      </c>
      <c r="O3" s="16">
        <f t="shared" ref="O3:O17" ca="1" si="10">N3*0.7</f>
        <v>3.5591881373999981E-3</v>
      </c>
      <c r="P3" s="16">
        <f t="shared" ref="P3:P17" ca="1" si="11">O3*0.7</f>
        <v>2.4914316961799983E-3</v>
      </c>
      <c r="Q3" s="16">
        <f t="shared" ref="Q3:Q17" ca="1" si="12">P3*0.7</f>
        <v>1.7440021873259986E-3</v>
      </c>
      <c r="R3" s="16">
        <f t="shared" ref="R3:R17" ca="1" si="13">Q3*0.7</f>
        <v>1.220801531128199E-3</v>
      </c>
      <c r="S3" s="16">
        <f t="shared" ref="S3:S17" ca="1" si="14">R3*0.7</f>
        <v>8.5456107178973929E-4</v>
      </c>
      <c r="T3" s="16">
        <f t="shared" ref="T3:T17" ca="1" si="15">S3*0.7</f>
        <v>5.9819275025281744E-4</v>
      </c>
      <c r="U3" s="16">
        <f t="shared" ref="U3:U17" ca="1" si="16">T3*0.7</f>
        <v>4.1873492517697218E-4</v>
      </c>
      <c r="V3" s="16">
        <f t="shared" ref="V3:V17" ca="1" si="17">U3*0.7</f>
        <v>2.9311444762388048E-4</v>
      </c>
      <c r="W3" s="16">
        <f t="shared" ref="W3:W17" ca="1" si="18">V3*0.7</f>
        <v>2.0518011333671632E-4</v>
      </c>
      <c r="X3" s="16">
        <f ca="1">D3*0.7</f>
        <v>0.126</v>
      </c>
      <c r="Y3" s="16"/>
      <c r="Z3" s="16"/>
      <c r="AA3" s="16"/>
      <c r="AB3" s="16"/>
      <c r="AC3" s="16"/>
      <c r="AD3" s="16"/>
      <c r="AE3" s="16"/>
      <c r="AF3" s="16"/>
      <c r="AG3" s="16"/>
    </row>
    <row r="4" spans="1:33" x14ac:dyDescent="0.2">
      <c r="A4" s="3" t="s">
        <v>18</v>
      </c>
      <c r="B4" s="3" t="s">
        <v>19</v>
      </c>
      <c r="C4" s="16">
        <f t="shared" ref="C4:D17" ca="1" si="19">RANDBETWEEN(1,99)/100</f>
        <v>0.12</v>
      </c>
      <c r="D4" s="16">
        <f t="shared" ca="1" si="19"/>
        <v>0.98</v>
      </c>
      <c r="E4" s="16">
        <f t="shared" ref="E4:E17" ca="1" si="20">D4*0.7</f>
        <v>0.68599999999999994</v>
      </c>
      <c r="F4" s="16">
        <f t="shared" ca="1" si="1"/>
        <v>0.4801999999999999</v>
      </c>
      <c r="G4" s="16">
        <f t="shared" ca="1" si="2"/>
        <v>0.33613999999999994</v>
      </c>
      <c r="H4" s="16">
        <f t="shared" ca="1" si="3"/>
        <v>0.23529799999999995</v>
      </c>
      <c r="I4" s="16">
        <f t="shared" ca="1" si="4"/>
        <v>0.16470859999999996</v>
      </c>
      <c r="J4" s="16">
        <f t="shared" ca="1" si="5"/>
        <v>0.11529601999999996</v>
      </c>
      <c r="K4" s="16">
        <f t="shared" ca="1" si="6"/>
        <v>8.0707213999999972E-2</v>
      </c>
      <c r="L4" s="16">
        <f t="shared" ca="1" si="7"/>
        <v>5.6495049799999975E-2</v>
      </c>
      <c r="M4" s="16">
        <f t="shared" ca="1" si="8"/>
        <v>3.9546534859999982E-2</v>
      </c>
      <c r="N4" s="16">
        <f t="shared" ca="1" si="9"/>
        <v>2.7682574401999987E-2</v>
      </c>
      <c r="O4" s="16">
        <f t="shared" ca="1" si="10"/>
        <v>1.937780208139999E-2</v>
      </c>
      <c r="P4" s="16">
        <f t="shared" ca="1" si="11"/>
        <v>1.3564461456979992E-2</v>
      </c>
      <c r="Q4" s="16">
        <f t="shared" ca="1" si="12"/>
        <v>9.4951230198859933E-3</v>
      </c>
      <c r="R4" s="16">
        <f t="shared" ca="1" si="13"/>
        <v>6.6465861139201948E-3</v>
      </c>
      <c r="S4" s="16">
        <f t="shared" ca="1" si="14"/>
        <v>4.6526102797441364E-3</v>
      </c>
      <c r="T4" s="16">
        <f t="shared" ca="1" si="15"/>
        <v>3.2568271958208954E-3</v>
      </c>
      <c r="U4" s="16">
        <f t="shared" ca="1" si="16"/>
        <v>2.2797790370746268E-3</v>
      </c>
      <c r="V4" s="16">
        <f t="shared" ca="1" si="17"/>
        <v>1.5958453259522388E-3</v>
      </c>
      <c r="W4" s="16">
        <f t="shared" ca="1" si="18"/>
        <v>1.1170917281665672E-3</v>
      </c>
      <c r="X4" s="16">
        <f t="shared" ref="X4:X17" ca="1" si="21">D4*0.7</f>
        <v>0.68599999999999994</v>
      </c>
      <c r="Y4" s="16"/>
      <c r="Z4" s="16"/>
      <c r="AA4" s="16"/>
      <c r="AB4" s="16"/>
      <c r="AC4" s="16"/>
      <c r="AD4" s="16"/>
      <c r="AE4" s="16"/>
      <c r="AF4" s="16"/>
      <c r="AG4" s="16"/>
    </row>
    <row r="5" spans="1:33" x14ac:dyDescent="0.2">
      <c r="A5" s="3" t="s">
        <v>15</v>
      </c>
      <c r="B5" s="3" t="s">
        <v>20</v>
      </c>
      <c r="C5" s="16">
        <f t="shared" ca="1" si="19"/>
        <v>0.54</v>
      </c>
      <c r="D5" s="16">
        <f t="shared" ca="1" si="19"/>
        <v>0.96</v>
      </c>
      <c r="E5" s="16">
        <f t="shared" ca="1" si="20"/>
        <v>0.67199999999999993</v>
      </c>
      <c r="F5" s="16">
        <f t="shared" ca="1" si="1"/>
        <v>0.47039999999999993</v>
      </c>
      <c r="G5" s="16">
        <f t="shared" ca="1" si="2"/>
        <v>0.32927999999999991</v>
      </c>
      <c r="H5" s="16">
        <f t="shared" ca="1" si="3"/>
        <v>0.23049599999999992</v>
      </c>
      <c r="I5" s="16">
        <f t="shared" ca="1" si="4"/>
        <v>0.16134719999999994</v>
      </c>
      <c r="J5" s="16">
        <f t="shared" ca="1" si="5"/>
        <v>0.11294303999999995</v>
      </c>
      <c r="K5" s="16">
        <f t="shared" ca="1" si="6"/>
        <v>7.9060127999999966E-2</v>
      </c>
      <c r="L5" s="16">
        <f t="shared" ca="1" si="7"/>
        <v>5.534208959999997E-2</v>
      </c>
      <c r="M5" s="16">
        <f t="shared" ca="1" si="8"/>
        <v>3.8739462719999979E-2</v>
      </c>
      <c r="N5" s="16">
        <f t="shared" ca="1" si="9"/>
        <v>2.7117623903999983E-2</v>
      </c>
      <c r="O5" s="16">
        <f t="shared" ca="1" si="10"/>
        <v>1.8982336732799986E-2</v>
      </c>
      <c r="P5" s="16">
        <f t="shared" ca="1" si="11"/>
        <v>1.328763571295999E-2</v>
      </c>
      <c r="Q5" s="16">
        <f t="shared" ca="1" si="12"/>
        <v>9.3013449990719931E-3</v>
      </c>
      <c r="R5" s="16">
        <f t="shared" ca="1" si="13"/>
        <v>6.5109414993503945E-3</v>
      </c>
      <c r="S5" s="16">
        <f t="shared" ca="1" si="14"/>
        <v>4.5576590495452762E-3</v>
      </c>
      <c r="T5" s="16">
        <f t="shared" ca="1" si="15"/>
        <v>3.190361334681693E-3</v>
      </c>
      <c r="U5" s="16">
        <f t="shared" ca="1" si="16"/>
        <v>2.2332529342771849E-3</v>
      </c>
      <c r="V5" s="16">
        <f t="shared" ca="1" si="17"/>
        <v>1.5632770539940294E-3</v>
      </c>
      <c r="W5" s="16">
        <f t="shared" ca="1" si="18"/>
        <v>1.0942939377958205E-3</v>
      </c>
      <c r="X5" s="16">
        <f t="shared" ca="1" si="21"/>
        <v>0.67199999999999993</v>
      </c>
      <c r="Y5" s="16"/>
      <c r="Z5" s="16"/>
      <c r="AA5" s="16"/>
      <c r="AB5" s="16"/>
      <c r="AC5" s="16"/>
      <c r="AD5" s="16"/>
      <c r="AE5" s="16"/>
      <c r="AF5" s="16"/>
      <c r="AG5" s="16"/>
    </row>
    <row r="6" spans="1:33" x14ac:dyDescent="0.2">
      <c r="A6" s="3" t="s">
        <v>21</v>
      </c>
      <c r="B6" s="3" t="s">
        <v>22</v>
      </c>
      <c r="C6" s="16">
        <f t="shared" ca="1" si="19"/>
        <v>0.83</v>
      </c>
      <c r="D6" s="16">
        <f t="shared" ca="1" si="19"/>
        <v>0.5</v>
      </c>
      <c r="E6" s="16">
        <f t="shared" ca="1" si="20"/>
        <v>0.35</v>
      </c>
      <c r="F6" s="16">
        <f t="shared" ca="1" si="1"/>
        <v>0.24499999999999997</v>
      </c>
      <c r="G6" s="16">
        <f t="shared" ca="1" si="2"/>
        <v>0.17149999999999996</v>
      </c>
      <c r="H6" s="16">
        <f t="shared" ca="1" si="3"/>
        <v>0.12004999999999996</v>
      </c>
      <c r="I6" s="16">
        <f t="shared" ca="1" si="4"/>
        <v>8.4034999999999971E-2</v>
      </c>
      <c r="J6" s="16">
        <f t="shared" ca="1" si="5"/>
        <v>5.8824499999999974E-2</v>
      </c>
      <c r="K6" s="16">
        <f t="shared" ca="1" si="6"/>
        <v>4.1177149999999982E-2</v>
      </c>
      <c r="L6" s="16">
        <f t="shared" ca="1" si="7"/>
        <v>2.8824004999999986E-2</v>
      </c>
      <c r="M6" s="16">
        <f t="shared" ca="1" si="8"/>
        <v>2.0176803499999989E-2</v>
      </c>
      <c r="N6" s="16">
        <f t="shared" ca="1" si="9"/>
        <v>1.4123762449999992E-2</v>
      </c>
      <c r="O6" s="16">
        <f t="shared" ca="1" si="10"/>
        <v>9.8866337149999938E-3</v>
      </c>
      <c r="P6" s="16">
        <f t="shared" ca="1" si="11"/>
        <v>6.920643600499995E-3</v>
      </c>
      <c r="Q6" s="16">
        <f t="shared" ca="1" si="12"/>
        <v>4.8444505203499959E-3</v>
      </c>
      <c r="R6" s="16">
        <f t="shared" ca="1" si="13"/>
        <v>3.3911153642449971E-3</v>
      </c>
      <c r="S6" s="16">
        <f t="shared" ca="1" si="14"/>
        <v>2.3737807549714979E-3</v>
      </c>
      <c r="T6" s="16">
        <f t="shared" ca="1" si="15"/>
        <v>1.6616465284800485E-3</v>
      </c>
      <c r="U6" s="16">
        <f t="shared" ca="1" si="16"/>
        <v>1.1631525699360339E-3</v>
      </c>
      <c r="V6" s="16">
        <f t="shared" ca="1" si="17"/>
        <v>8.1420679895522364E-4</v>
      </c>
      <c r="W6" s="16">
        <f t="shared" ca="1" si="18"/>
        <v>5.6994475926865648E-4</v>
      </c>
      <c r="X6" s="16">
        <f t="shared" ca="1" si="21"/>
        <v>0.35</v>
      </c>
      <c r="Y6" s="16"/>
      <c r="Z6" s="16"/>
      <c r="AA6" s="16"/>
      <c r="AB6" s="16"/>
      <c r="AC6" s="16"/>
      <c r="AD6" s="16"/>
      <c r="AE6" s="16"/>
      <c r="AF6" s="16"/>
      <c r="AG6" s="16"/>
    </row>
    <row r="7" spans="1:33" x14ac:dyDescent="0.2">
      <c r="A7" s="3" t="s">
        <v>23</v>
      </c>
      <c r="B7" s="3" t="s">
        <v>24</v>
      </c>
      <c r="C7" s="16">
        <f t="shared" ca="1" si="19"/>
        <v>0.9</v>
      </c>
      <c r="D7" s="16">
        <f t="shared" ca="1" si="19"/>
        <v>0.64</v>
      </c>
      <c r="E7" s="16">
        <f t="shared" ca="1" si="20"/>
        <v>0.44799999999999995</v>
      </c>
      <c r="F7" s="16">
        <f t="shared" ca="1" si="1"/>
        <v>0.31359999999999993</v>
      </c>
      <c r="G7" s="16">
        <f t="shared" ca="1" si="2"/>
        <v>0.21951999999999994</v>
      </c>
      <c r="H7" s="16">
        <f t="shared" ca="1" si="3"/>
        <v>0.15366399999999994</v>
      </c>
      <c r="I7" s="16">
        <f t="shared" ca="1" si="4"/>
        <v>0.10756479999999995</v>
      </c>
      <c r="J7" s="16">
        <f t="shared" ca="1" si="5"/>
        <v>7.5295359999999964E-2</v>
      </c>
      <c r="K7" s="16">
        <f t="shared" ca="1" si="6"/>
        <v>5.2706751999999975E-2</v>
      </c>
      <c r="L7" s="16">
        <f t="shared" ca="1" si="7"/>
        <v>3.689472639999998E-2</v>
      </c>
      <c r="M7" s="16">
        <f t="shared" ca="1" si="8"/>
        <v>2.5826308479999983E-2</v>
      </c>
      <c r="N7" s="16">
        <f t="shared" ca="1" si="9"/>
        <v>1.8078415935999986E-2</v>
      </c>
      <c r="O7" s="16">
        <f t="shared" ca="1" si="10"/>
        <v>1.265489115519999E-2</v>
      </c>
      <c r="P7" s="16">
        <f t="shared" ca="1" si="11"/>
        <v>8.8584238086399925E-3</v>
      </c>
      <c r="Q7" s="16">
        <f t="shared" ca="1" si="12"/>
        <v>6.2008966660479945E-3</v>
      </c>
      <c r="R7" s="16">
        <f t="shared" ca="1" si="13"/>
        <v>4.3406276662335957E-3</v>
      </c>
      <c r="S7" s="16">
        <f t="shared" ca="1" si="14"/>
        <v>3.0384393663635168E-3</v>
      </c>
      <c r="T7" s="16">
        <f t="shared" ca="1" si="15"/>
        <v>2.1269075564544614E-3</v>
      </c>
      <c r="U7" s="16">
        <f t="shared" ca="1" si="16"/>
        <v>1.488835289518123E-3</v>
      </c>
      <c r="V7" s="16">
        <f t="shared" ca="1" si="17"/>
        <v>1.0421847026626861E-3</v>
      </c>
      <c r="W7" s="16">
        <f t="shared" ca="1" si="18"/>
        <v>7.2952929186388021E-4</v>
      </c>
      <c r="X7" s="16">
        <f t="shared" ca="1" si="21"/>
        <v>0.44799999999999995</v>
      </c>
      <c r="Y7" s="16"/>
      <c r="Z7" s="16"/>
      <c r="AA7" s="16"/>
      <c r="AB7" s="16"/>
      <c r="AC7" s="16"/>
      <c r="AD7" s="16"/>
      <c r="AE7" s="16"/>
      <c r="AF7" s="16"/>
      <c r="AG7" s="16"/>
    </row>
    <row r="8" spans="1:33" x14ac:dyDescent="0.2">
      <c r="A8" s="3" t="s">
        <v>25</v>
      </c>
      <c r="B8" s="3" t="s">
        <v>26</v>
      </c>
      <c r="C8" s="16">
        <f t="shared" ca="1" si="19"/>
        <v>0.93</v>
      </c>
      <c r="D8" s="16">
        <f t="shared" ca="1" si="19"/>
        <v>0.51</v>
      </c>
      <c r="E8" s="16">
        <f t="shared" ca="1" si="20"/>
        <v>0.35699999999999998</v>
      </c>
      <c r="F8" s="16">
        <f t="shared" ca="1" si="1"/>
        <v>0.24989999999999998</v>
      </c>
      <c r="G8" s="16">
        <f t="shared" ca="1" si="2"/>
        <v>0.17492999999999997</v>
      </c>
      <c r="H8" s="16">
        <f t="shared" ca="1" si="3"/>
        <v>0.12245099999999998</v>
      </c>
      <c r="I8" s="16">
        <f t="shared" ca="1" si="4"/>
        <v>8.5715699999999978E-2</v>
      </c>
      <c r="J8" s="16">
        <f t="shared" ca="1" si="5"/>
        <v>6.0000989999999983E-2</v>
      </c>
      <c r="K8" s="16">
        <f t="shared" ca="1" si="6"/>
        <v>4.2000692999999985E-2</v>
      </c>
      <c r="L8" s="16">
        <f t="shared" ca="1" si="7"/>
        <v>2.9400485099999988E-2</v>
      </c>
      <c r="M8" s="16">
        <f t="shared" ca="1" si="8"/>
        <v>2.0580339569999991E-2</v>
      </c>
      <c r="N8" s="16">
        <f t="shared" ca="1" si="9"/>
        <v>1.4406237698999992E-2</v>
      </c>
      <c r="O8" s="16">
        <f t="shared" ca="1" si="10"/>
        <v>1.0084366389299994E-2</v>
      </c>
      <c r="P8" s="16">
        <f t="shared" ca="1" si="11"/>
        <v>7.0590564725099957E-3</v>
      </c>
      <c r="Q8" s="16">
        <f t="shared" ca="1" si="12"/>
        <v>4.9413395307569968E-3</v>
      </c>
      <c r="R8" s="16">
        <f t="shared" ca="1" si="13"/>
        <v>3.4589376715298977E-3</v>
      </c>
      <c r="S8" s="16">
        <f t="shared" ca="1" si="14"/>
        <v>2.4212563700709284E-3</v>
      </c>
      <c r="T8" s="16">
        <f t="shared" ca="1" si="15"/>
        <v>1.6948794590496499E-3</v>
      </c>
      <c r="U8" s="16">
        <f t="shared" ca="1" si="16"/>
        <v>1.1864156213347548E-3</v>
      </c>
      <c r="V8" s="16">
        <f t="shared" ca="1" si="17"/>
        <v>8.3049093493432833E-4</v>
      </c>
      <c r="W8" s="16">
        <f t="shared" ca="1" si="18"/>
        <v>5.8134365445402982E-4</v>
      </c>
      <c r="X8" s="16">
        <f t="shared" ca="1" si="21"/>
        <v>0.35699999999999998</v>
      </c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">
      <c r="A9" s="3" t="s">
        <v>27</v>
      </c>
      <c r="B9" s="3" t="s">
        <v>28</v>
      </c>
      <c r="C9" s="16">
        <f t="shared" ca="1" si="19"/>
        <v>0.99</v>
      </c>
      <c r="D9" s="16">
        <f t="shared" ca="1" si="19"/>
        <v>0.56000000000000005</v>
      </c>
      <c r="E9" s="16">
        <f t="shared" ca="1" si="20"/>
        <v>0.39200000000000002</v>
      </c>
      <c r="F9" s="16">
        <f t="shared" ca="1" si="1"/>
        <v>0.27439999999999998</v>
      </c>
      <c r="G9" s="16">
        <f t="shared" ca="1" si="2"/>
        <v>0.19207999999999997</v>
      </c>
      <c r="H9" s="16">
        <f t="shared" ca="1" si="3"/>
        <v>0.13445599999999996</v>
      </c>
      <c r="I9" s="16">
        <f t="shared" ca="1" si="4"/>
        <v>9.4119199999999972E-2</v>
      </c>
      <c r="J9" s="16">
        <f t="shared" ca="1" si="5"/>
        <v>6.5883439999999974E-2</v>
      </c>
      <c r="K9" s="16">
        <f t="shared" ca="1" si="6"/>
        <v>4.6118407999999979E-2</v>
      </c>
      <c r="L9" s="16">
        <f t="shared" ca="1" si="7"/>
        <v>3.2282885599999984E-2</v>
      </c>
      <c r="M9" s="16">
        <f t="shared" ca="1" si="8"/>
        <v>2.2598019919999986E-2</v>
      </c>
      <c r="N9" s="16">
        <f t="shared" ca="1" si="9"/>
        <v>1.5818613943999988E-2</v>
      </c>
      <c r="O9" s="16">
        <f t="shared" ca="1" si="10"/>
        <v>1.1073029760799991E-2</v>
      </c>
      <c r="P9" s="16">
        <f t="shared" ca="1" si="11"/>
        <v>7.7511208325599925E-3</v>
      </c>
      <c r="Q9" s="16">
        <f t="shared" ca="1" si="12"/>
        <v>5.4257845827919947E-3</v>
      </c>
      <c r="R9" s="16">
        <f t="shared" ca="1" si="13"/>
        <v>3.7980492079543958E-3</v>
      </c>
      <c r="S9" s="16">
        <f t="shared" ca="1" si="14"/>
        <v>2.6586344455680768E-3</v>
      </c>
      <c r="T9" s="16">
        <f t="shared" ca="1" si="15"/>
        <v>1.8610441118976535E-3</v>
      </c>
      <c r="U9" s="16">
        <f t="shared" ca="1" si="16"/>
        <v>1.3027308783283573E-3</v>
      </c>
      <c r="V9" s="16">
        <f t="shared" ca="1" si="17"/>
        <v>9.1191161482985007E-4</v>
      </c>
      <c r="W9" s="16">
        <f t="shared" ca="1" si="18"/>
        <v>6.38338130380895E-4</v>
      </c>
      <c r="X9" s="16">
        <f t="shared" ca="1" si="21"/>
        <v>0.39200000000000002</v>
      </c>
      <c r="Y9" s="16"/>
      <c r="Z9" s="16"/>
      <c r="AA9" s="16"/>
      <c r="AB9" s="16"/>
      <c r="AC9" s="16"/>
      <c r="AD9" s="16"/>
      <c r="AE9" s="16"/>
      <c r="AF9" s="16"/>
      <c r="AG9" s="16"/>
    </row>
    <row r="10" spans="1:33" x14ac:dyDescent="0.2">
      <c r="A10" s="3" t="s">
        <v>29</v>
      </c>
      <c r="B10" s="3" t="s">
        <v>30</v>
      </c>
      <c r="C10" s="16">
        <f t="shared" ca="1" si="19"/>
        <v>0.56000000000000005</v>
      </c>
      <c r="D10" s="16">
        <f t="shared" ca="1" si="19"/>
        <v>0.45</v>
      </c>
      <c r="E10" s="16">
        <f t="shared" ca="1" si="20"/>
        <v>0.315</v>
      </c>
      <c r="F10" s="16">
        <f t="shared" ca="1" si="1"/>
        <v>0.22049999999999997</v>
      </c>
      <c r="G10" s="16">
        <f t="shared" ca="1" si="2"/>
        <v>0.15434999999999996</v>
      </c>
      <c r="H10" s="16">
        <f t="shared" ca="1" si="3"/>
        <v>0.10804499999999996</v>
      </c>
      <c r="I10" s="16">
        <f t="shared" ca="1" si="4"/>
        <v>7.5631499999999963E-2</v>
      </c>
      <c r="J10" s="16">
        <f t="shared" ca="1" si="5"/>
        <v>5.294204999999997E-2</v>
      </c>
      <c r="K10" s="16">
        <f t="shared" ca="1" si="6"/>
        <v>3.7059434999999974E-2</v>
      </c>
      <c r="L10" s="16">
        <f t="shared" ca="1" si="7"/>
        <v>2.5941604499999979E-2</v>
      </c>
      <c r="M10" s="16">
        <f t="shared" ca="1" si="8"/>
        <v>1.8159123149999984E-2</v>
      </c>
      <c r="N10" s="16">
        <f t="shared" ca="1" si="9"/>
        <v>1.2711386204999987E-2</v>
      </c>
      <c r="O10" s="16">
        <f t="shared" ca="1" si="10"/>
        <v>8.8979703434999904E-3</v>
      </c>
      <c r="P10" s="16">
        <f t="shared" ca="1" si="11"/>
        <v>6.228579240449993E-3</v>
      </c>
      <c r="Q10" s="16">
        <f t="shared" ca="1" si="12"/>
        <v>4.3600054683149946E-3</v>
      </c>
      <c r="R10" s="16">
        <f t="shared" ca="1" si="13"/>
        <v>3.0520038278204959E-3</v>
      </c>
      <c r="S10" s="16">
        <f t="shared" ca="1" si="14"/>
        <v>2.1364026794743469E-3</v>
      </c>
      <c r="T10" s="16">
        <f t="shared" ca="1" si="15"/>
        <v>1.4954818756320427E-3</v>
      </c>
      <c r="U10" s="16">
        <f t="shared" ca="1" si="16"/>
        <v>1.0468373129424299E-3</v>
      </c>
      <c r="V10" s="16">
        <f t="shared" ca="1" si="17"/>
        <v>7.3278611905970093E-4</v>
      </c>
      <c r="W10" s="16">
        <f t="shared" ca="1" si="18"/>
        <v>5.1295028334179065E-4</v>
      </c>
      <c r="X10" s="16">
        <f t="shared" ca="1" si="21"/>
        <v>0.315</v>
      </c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2">
      <c r="A11" s="3" t="s">
        <v>31</v>
      </c>
      <c r="B11" s="3" t="s">
        <v>32</v>
      </c>
      <c r="C11" s="16">
        <f t="shared" ca="1" si="19"/>
        <v>0.56000000000000005</v>
      </c>
      <c r="D11" s="16">
        <f t="shared" ca="1" si="19"/>
        <v>0.31</v>
      </c>
      <c r="E11" s="16">
        <f t="shared" ca="1" si="20"/>
        <v>0.217</v>
      </c>
      <c r="F11" s="16">
        <f t="shared" ca="1" si="1"/>
        <v>0.15189999999999998</v>
      </c>
      <c r="G11" s="16">
        <f t="shared" ca="1" si="2"/>
        <v>0.10632999999999998</v>
      </c>
      <c r="H11" s="16">
        <f t="shared" ca="1" si="3"/>
        <v>7.4430999999999983E-2</v>
      </c>
      <c r="I11" s="16">
        <f t="shared" ca="1" si="4"/>
        <v>5.2101699999999987E-2</v>
      </c>
      <c r="J11" s="16">
        <f t="shared" ca="1" si="5"/>
        <v>3.6471189999999987E-2</v>
      </c>
      <c r="K11" s="16">
        <f t="shared" ca="1" si="6"/>
        <v>2.5529832999999988E-2</v>
      </c>
      <c r="L11" s="16">
        <f t="shared" ca="1" si="7"/>
        <v>1.7870883099999992E-2</v>
      </c>
      <c r="M11" s="16">
        <f t="shared" ca="1" si="8"/>
        <v>1.2509618169999993E-2</v>
      </c>
      <c r="N11" s="16">
        <f t="shared" ca="1" si="9"/>
        <v>8.7567327189999947E-3</v>
      </c>
      <c r="O11" s="16">
        <f t="shared" ca="1" si="10"/>
        <v>6.1297129032999963E-3</v>
      </c>
      <c r="P11" s="16">
        <f t="shared" ca="1" si="11"/>
        <v>4.2907990323099972E-3</v>
      </c>
      <c r="Q11" s="16">
        <f t="shared" ca="1" si="12"/>
        <v>3.0035593226169981E-3</v>
      </c>
      <c r="R11" s="16">
        <f t="shared" ca="1" si="13"/>
        <v>2.1024915258318986E-3</v>
      </c>
      <c r="S11" s="16">
        <f t="shared" ca="1" si="14"/>
        <v>1.4717440680823289E-3</v>
      </c>
      <c r="T11" s="16">
        <f t="shared" ca="1" si="15"/>
        <v>1.0302208476576302E-3</v>
      </c>
      <c r="U11" s="16">
        <f t="shared" ca="1" si="16"/>
        <v>7.2115459336034111E-4</v>
      </c>
      <c r="V11" s="16">
        <f t="shared" ca="1" si="17"/>
        <v>5.0480821535223879E-4</v>
      </c>
      <c r="W11" s="16">
        <f t="shared" ca="1" si="18"/>
        <v>3.5336575074656714E-4</v>
      </c>
      <c r="X11" s="16">
        <f t="shared" ca="1" si="21"/>
        <v>0.217</v>
      </c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x14ac:dyDescent="0.2">
      <c r="A12" s="3" t="s">
        <v>33</v>
      </c>
      <c r="B12" s="3" t="s">
        <v>34</v>
      </c>
      <c r="C12" s="16">
        <f t="shared" ca="1" si="19"/>
        <v>0.97</v>
      </c>
      <c r="D12" s="16">
        <f t="shared" ca="1" si="19"/>
        <v>0.18</v>
      </c>
      <c r="E12" s="16">
        <f t="shared" ca="1" si="20"/>
        <v>0.126</v>
      </c>
      <c r="F12" s="16">
        <f t="shared" ca="1" si="1"/>
        <v>8.8200000000000001E-2</v>
      </c>
      <c r="G12" s="16">
        <f t="shared" ca="1" si="2"/>
        <v>6.1739999999999996E-2</v>
      </c>
      <c r="H12" s="16">
        <f t="shared" ca="1" si="3"/>
        <v>4.3217999999999993E-2</v>
      </c>
      <c r="I12" s="16">
        <f t="shared" ca="1" si="4"/>
        <v>3.0252599999999994E-2</v>
      </c>
      <c r="J12" s="16">
        <f t="shared" ca="1" si="5"/>
        <v>2.1176819999999996E-2</v>
      </c>
      <c r="K12" s="16">
        <f t="shared" ca="1" si="6"/>
        <v>1.4823773999999996E-2</v>
      </c>
      <c r="L12" s="16">
        <f t="shared" ca="1" si="7"/>
        <v>1.0376641799999997E-2</v>
      </c>
      <c r="M12" s="16">
        <f t="shared" ca="1" si="8"/>
        <v>7.2636492599999977E-3</v>
      </c>
      <c r="N12" s="16">
        <f t="shared" ca="1" si="9"/>
        <v>5.0845544819999979E-3</v>
      </c>
      <c r="O12" s="16">
        <f t="shared" ca="1" si="10"/>
        <v>3.5591881373999981E-3</v>
      </c>
      <c r="P12" s="16">
        <f t="shared" ca="1" si="11"/>
        <v>2.4914316961799983E-3</v>
      </c>
      <c r="Q12" s="16">
        <f t="shared" ca="1" si="12"/>
        <v>1.7440021873259986E-3</v>
      </c>
      <c r="R12" s="16">
        <f t="shared" ca="1" si="13"/>
        <v>1.220801531128199E-3</v>
      </c>
      <c r="S12" s="16">
        <f t="shared" ca="1" si="14"/>
        <v>8.5456107178973929E-4</v>
      </c>
      <c r="T12" s="16">
        <f t="shared" ca="1" si="15"/>
        <v>5.9819275025281744E-4</v>
      </c>
      <c r="U12" s="16">
        <f t="shared" ca="1" si="16"/>
        <v>4.1873492517697218E-4</v>
      </c>
      <c r="V12" s="16">
        <f t="shared" ca="1" si="17"/>
        <v>2.9311444762388048E-4</v>
      </c>
      <c r="W12" s="16">
        <f t="shared" ca="1" si="18"/>
        <v>2.0518011333671632E-4</v>
      </c>
      <c r="X12" s="16">
        <f t="shared" ca="1" si="21"/>
        <v>0.126</v>
      </c>
      <c r="Y12" s="16"/>
      <c r="Z12" s="16"/>
      <c r="AA12" s="16"/>
      <c r="AB12" s="16"/>
      <c r="AC12" s="16"/>
      <c r="AD12" s="16"/>
      <c r="AE12" s="16"/>
      <c r="AF12" s="16"/>
      <c r="AG12" s="16"/>
    </row>
    <row r="13" spans="1:33" x14ac:dyDescent="0.2">
      <c r="A13" s="3" t="s">
        <v>35</v>
      </c>
      <c r="B13" s="3" t="s">
        <v>36</v>
      </c>
      <c r="C13" s="16">
        <f t="shared" ca="1" si="19"/>
        <v>0.26</v>
      </c>
      <c r="D13" s="16">
        <f t="shared" ca="1" si="19"/>
        <v>0.91</v>
      </c>
      <c r="E13" s="16">
        <f t="shared" ca="1" si="20"/>
        <v>0.63700000000000001</v>
      </c>
      <c r="F13" s="16">
        <f t="shared" ca="1" si="1"/>
        <v>0.44589999999999996</v>
      </c>
      <c r="G13" s="16">
        <f t="shared" ca="1" si="2"/>
        <v>0.31212999999999996</v>
      </c>
      <c r="H13" s="16">
        <f t="shared" ca="1" si="3"/>
        <v>0.21849099999999996</v>
      </c>
      <c r="I13" s="16">
        <f t="shared" ca="1" si="4"/>
        <v>0.15294369999999996</v>
      </c>
      <c r="J13" s="16">
        <f t="shared" ca="1" si="5"/>
        <v>0.10706058999999997</v>
      </c>
      <c r="K13" s="16">
        <f t="shared" ca="1" si="6"/>
        <v>7.4942412999999972E-2</v>
      </c>
      <c r="L13" s="16">
        <f t="shared" ca="1" si="7"/>
        <v>5.2459689099999977E-2</v>
      </c>
      <c r="M13" s="16">
        <f t="shared" ca="1" si="8"/>
        <v>3.6721782369999983E-2</v>
      </c>
      <c r="N13" s="16">
        <f t="shared" ca="1" si="9"/>
        <v>2.5705247658999987E-2</v>
      </c>
      <c r="O13" s="16">
        <f t="shared" ca="1" si="10"/>
        <v>1.7993673361299988E-2</v>
      </c>
      <c r="P13" s="16">
        <f t="shared" ca="1" si="11"/>
        <v>1.2595571352909991E-2</v>
      </c>
      <c r="Q13" s="16">
        <f t="shared" ca="1" si="12"/>
        <v>8.8168999470369935E-3</v>
      </c>
      <c r="R13" s="16">
        <f t="shared" ca="1" si="13"/>
        <v>6.1718299629258955E-3</v>
      </c>
      <c r="S13" s="16">
        <f t="shared" ca="1" si="14"/>
        <v>4.3202809740481261E-3</v>
      </c>
      <c r="T13" s="16">
        <f t="shared" ca="1" si="15"/>
        <v>3.0241966818336883E-3</v>
      </c>
      <c r="U13" s="16">
        <f t="shared" ca="1" si="16"/>
        <v>2.1169376772835818E-3</v>
      </c>
      <c r="V13" s="16">
        <f t="shared" ca="1" si="17"/>
        <v>1.4818563740985071E-3</v>
      </c>
      <c r="W13" s="16">
        <f t="shared" ca="1" si="18"/>
        <v>1.037299461868955E-3</v>
      </c>
      <c r="X13" s="16">
        <f t="shared" ca="1" si="21"/>
        <v>0.63700000000000001</v>
      </c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x14ac:dyDescent="0.2">
      <c r="A14" s="3" t="s">
        <v>37</v>
      </c>
      <c r="B14" s="3" t="s">
        <v>38</v>
      </c>
      <c r="C14" s="16">
        <f t="shared" ca="1" si="19"/>
        <v>0.44</v>
      </c>
      <c r="D14" s="16">
        <f t="shared" ca="1" si="19"/>
        <v>0.43</v>
      </c>
      <c r="E14" s="16">
        <f t="shared" ca="1" si="20"/>
        <v>0.30099999999999999</v>
      </c>
      <c r="F14" s="16">
        <f t="shared" ca="1" si="1"/>
        <v>0.21069999999999997</v>
      </c>
      <c r="G14" s="16">
        <f t="shared" ca="1" si="2"/>
        <v>0.14748999999999998</v>
      </c>
      <c r="H14" s="16">
        <f t="shared" ca="1" si="3"/>
        <v>0.10324299999999999</v>
      </c>
      <c r="I14" s="16">
        <f t="shared" ca="1" si="4"/>
        <v>7.227009999999999E-2</v>
      </c>
      <c r="J14" s="16">
        <f t="shared" ca="1" si="5"/>
        <v>5.0589069999999993E-2</v>
      </c>
      <c r="K14" s="16">
        <f t="shared" ca="1" si="6"/>
        <v>3.5412348999999996E-2</v>
      </c>
      <c r="L14" s="16">
        <f t="shared" ca="1" si="7"/>
        <v>2.4788644299999996E-2</v>
      </c>
      <c r="M14" s="16">
        <f t="shared" ca="1" si="8"/>
        <v>1.7352051009999994E-2</v>
      </c>
      <c r="N14" s="16">
        <f t="shared" ca="1" si="9"/>
        <v>1.2146435706999996E-2</v>
      </c>
      <c r="O14" s="16">
        <f t="shared" ca="1" si="10"/>
        <v>8.5025049948999967E-3</v>
      </c>
      <c r="P14" s="16">
        <f t="shared" ca="1" si="11"/>
        <v>5.9517534964299975E-3</v>
      </c>
      <c r="Q14" s="16">
        <f t="shared" ca="1" si="12"/>
        <v>4.1662274475009978E-3</v>
      </c>
      <c r="R14" s="16">
        <f t="shared" ca="1" si="13"/>
        <v>2.9163592132506982E-3</v>
      </c>
      <c r="S14" s="16">
        <f t="shared" ca="1" si="14"/>
        <v>2.0414514492754885E-3</v>
      </c>
      <c r="T14" s="16">
        <f t="shared" ca="1" si="15"/>
        <v>1.4290160144928418E-3</v>
      </c>
      <c r="U14" s="16">
        <f t="shared" ca="1" si="16"/>
        <v>1.0003112101449891E-3</v>
      </c>
      <c r="V14" s="16">
        <f t="shared" ca="1" si="17"/>
        <v>7.002178471014923E-4</v>
      </c>
      <c r="W14" s="16">
        <f t="shared" ca="1" si="18"/>
        <v>4.9015249297104462E-4</v>
      </c>
      <c r="X14" s="16">
        <f t="shared" ca="1" si="21"/>
        <v>0.30099999999999999</v>
      </c>
      <c r="Y14" s="16"/>
      <c r="Z14" s="16"/>
      <c r="AA14" s="16"/>
      <c r="AB14" s="16"/>
      <c r="AC14" s="16"/>
      <c r="AD14" s="16"/>
      <c r="AE14" s="16"/>
      <c r="AF14" s="16"/>
      <c r="AG14" s="16"/>
    </row>
    <row r="15" spans="1:33" x14ac:dyDescent="0.2">
      <c r="A15" s="3" t="s">
        <v>16</v>
      </c>
      <c r="B15" s="3">
        <v>2018</v>
      </c>
      <c r="C15" s="16">
        <f t="shared" ca="1" si="19"/>
        <v>0.53</v>
      </c>
      <c r="D15" s="16">
        <f t="shared" ca="1" si="19"/>
        <v>0.19</v>
      </c>
      <c r="E15" s="16">
        <f t="shared" ca="1" si="20"/>
        <v>0.13299999999999998</v>
      </c>
      <c r="F15" s="16">
        <f t="shared" ca="1" si="1"/>
        <v>9.3099999999999974E-2</v>
      </c>
      <c r="G15" s="16">
        <f t="shared" ca="1" si="2"/>
        <v>6.5169999999999978E-2</v>
      </c>
      <c r="H15" s="16">
        <f t="shared" ca="1" si="3"/>
        <v>4.5618999999999979E-2</v>
      </c>
      <c r="I15" s="16">
        <f t="shared" ca="1" si="4"/>
        <v>3.1933299999999984E-2</v>
      </c>
      <c r="J15" s="16">
        <f t="shared" ca="1" si="5"/>
        <v>2.2353309999999987E-2</v>
      </c>
      <c r="K15" s="16">
        <f t="shared" ca="1" si="6"/>
        <v>1.564731699999999E-2</v>
      </c>
      <c r="L15" s="16">
        <f t="shared" ca="1" si="7"/>
        <v>1.0953121899999993E-2</v>
      </c>
      <c r="M15" s="16">
        <f t="shared" ca="1" si="8"/>
        <v>7.6671853299999943E-3</v>
      </c>
      <c r="N15" s="16">
        <f t="shared" ca="1" si="9"/>
        <v>5.3670297309999955E-3</v>
      </c>
      <c r="O15" s="16">
        <f t="shared" ca="1" si="10"/>
        <v>3.7569208116999967E-3</v>
      </c>
      <c r="P15" s="16">
        <f t="shared" ca="1" si="11"/>
        <v>2.6298445681899973E-3</v>
      </c>
      <c r="Q15" s="16">
        <f t="shared" ca="1" si="12"/>
        <v>1.840891197732998E-3</v>
      </c>
      <c r="R15" s="16">
        <f t="shared" ca="1" si="13"/>
        <v>1.2886238384130985E-3</v>
      </c>
      <c r="S15" s="16">
        <f t="shared" ca="1" si="14"/>
        <v>9.0203668688916886E-4</v>
      </c>
      <c r="T15" s="16">
        <f t="shared" ca="1" si="15"/>
        <v>6.3142568082241821E-4</v>
      </c>
      <c r="U15" s="16">
        <f t="shared" ca="1" si="16"/>
        <v>4.4199797657569273E-4</v>
      </c>
      <c r="V15" s="16">
        <f t="shared" ca="1" si="17"/>
        <v>3.093985836029849E-4</v>
      </c>
      <c r="W15" s="16">
        <f t="shared" ca="1" si="18"/>
        <v>2.1657900852208942E-4</v>
      </c>
      <c r="X15" s="16">
        <f t="shared" ca="1" si="21"/>
        <v>0.13299999999999998</v>
      </c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x14ac:dyDescent="0.2">
      <c r="A16" s="3" t="s">
        <v>39</v>
      </c>
      <c r="B16" s="3" t="s">
        <v>19</v>
      </c>
      <c r="C16" s="16">
        <f t="shared" ca="1" si="19"/>
        <v>0.9</v>
      </c>
      <c r="D16" s="16">
        <f t="shared" ca="1" si="19"/>
        <v>0.08</v>
      </c>
      <c r="E16" s="16">
        <f t="shared" ca="1" si="20"/>
        <v>5.5999999999999994E-2</v>
      </c>
      <c r="F16" s="16">
        <f t="shared" ca="1" si="1"/>
        <v>3.9199999999999992E-2</v>
      </c>
      <c r="G16" s="16">
        <f t="shared" ca="1" si="2"/>
        <v>2.7439999999999992E-2</v>
      </c>
      <c r="H16" s="16">
        <f t="shared" ca="1" si="3"/>
        <v>1.9207999999999992E-2</v>
      </c>
      <c r="I16" s="16">
        <f t="shared" ca="1" si="4"/>
        <v>1.3445599999999993E-2</v>
      </c>
      <c r="J16" s="16">
        <f t="shared" ca="1" si="5"/>
        <v>9.4119199999999955E-3</v>
      </c>
      <c r="K16" s="16">
        <f t="shared" ca="1" si="6"/>
        <v>6.5883439999999968E-3</v>
      </c>
      <c r="L16" s="16">
        <f t="shared" ca="1" si="7"/>
        <v>4.6118407999999975E-3</v>
      </c>
      <c r="M16" s="16">
        <f t="shared" ca="1" si="8"/>
        <v>3.2282885599999979E-3</v>
      </c>
      <c r="N16" s="16">
        <f t="shared" ca="1" si="9"/>
        <v>2.2598019919999983E-3</v>
      </c>
      <c r="O16" s="16">
        <f t="shared" ca="1" si="10"/>
        <v>1.5818613943999987E-3</v>
      </c>
      <c r="P16" s="16">
        <f t="shared" ca="1" si="11"/>
        <v>1.1073029760799991E-3</v>
      </c>
      <c r="Q16" s="16">
        <f t="shared" ca="1" si="12"/>
        <v>7.7511208325599932E-4</v>
      </c>
      <c r="R16" s="16">
        <f t="shared" ca="1" si="13"/>
        <v>5.4257845827919947E-4</v>
      </c>
      <c r="S16" s="16">
        <f t="shared" ca="1" si="14"/>
        <v>3.798049207954396E-4</v>
      </c>
      <c r="T16" s="16">
        <f t="shared" ca="1" si="15"/>
        <v>2.6586344455680768E-4</v>
      </c>
      <c r="U16" s="16">
        <f t="shared" ca="1" si="16"/>
        <v>1.8610441118976538E-4</v>
      </c>
      <c r="V16" s="16">
        <f t="shared" ca="1" si="17"/>
        <v>1.3027308783283576E-4</v>
      </c>
      <c r="W16" s="16">
        <f t="shared" ca="1" si="18"/>
        <v>9.1191161482985026E-5</v>
      </c>
      <c r="X16" s="16">
        <f t="shared" ca="1" si="21"/>
        <v>5.5999999999999994E-2</v>
      </c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x14ac:dyDescent="0.2">
      <c r="A17" s="3" t="s">
        <v>12</v>
      </c>
      <c r="B17" s="3" t="s">
        <v>20</v>
      </c>
      <c r="C17" s="16">
        <f t="shared" ca="1" si="19"/>
        <v>0.89</v>
      </c>
      <c r="D17" s="16">
        <f t="shared" ca="1" si="19"/>
        <v>0.96</v>
      </c>
      <c r="E17" s="16">
        <f t="shared" ca="1" si="20"/>
        <v>0.67199999999999993</v>
      </c>
      <c r="F17" s="16">
        <f t="shared" ca="1" si="1"/>
        <v>0.47039999999999993</v>
      </c>
      <c r="G17" s="16">
        <f t="shared" ca="1" si="2"/>
        <v>0.32927999999999991</v>
      </c>
      <c r="H17" s="16">
        <f t="shared" ca="1" si="3"/>
        <v>0.23049599999999992</v>
      </c>
      <c r="I17" s="16">
        <f t="shared" ca="1" si="4"/>
        <v>0.16134719999999994</v>
      </c>
      <c r="J17" s="16">
        <f t="shared" ca="1" si="5"/>
        <v>0.11294303999999995</v>
      </c>
      <c r="K17" s="16">
        <f t="shared" ca="1" si="6"/>
        <v>7.9060127999999966E-2</v>
      </c>
      <c r="L17" s="16">
        <f t="shared" ca="1" si="7"/>
        <v>5.534208959999997E-2</v>
      </c>
      <c r="M17" s="16">
        <f t="shared" ca="1" si="8"/>
        <v>3.8739462719999979E-2</v>
      </c>
      <c r="N17" s="16">
        <f t="shared" ca="1" si="9"/>
        <v>2.7117623903999983E-2</v>
      </c>
      <c r="O17" s="16">
        <f t="shared" ca="1" si="10"/>
        <v>1.8982336732799986E-2</v>
      </c>
      <c r="P17" s="16">
        <f t="shared" ca="1" si="11"/>
        <v>1.328763571295999E-2</v>
      </c>
      <c r="Q17" s="16">
        <f t="shared" ca="1" si="12"/>
        <v>9.3013449990719931E-3</v>
      </c>
      <c r="R17" s="16">
        <f t="shared" ca="1" si="13"/>
        <v>6.5109414993503945E-3</v>
      </c>
      <c r="S17" s="16">
        <f t="shared" ca="1" si="14"/>
        <v>4.5576590495452762E-3</v>
      </c>
      <c r="T17" s="16">
        <f t="shared" ca="1" si="15"/>
        <v>3.190361334681693E-3</v>
      </c>
      <c r="U17" s="16">
        <f t="shared" ca="1" si="16"/>
        <v>2.2332529342771849E-3</v>
      </c>
      <c r="V17" s="16">
        <f t="shared" ca="1" si="17"/>
        <v>1.5632770539940294E-3</v>
      </c>
      <c r="W17" s="16">
        <f t="shared" ca="1" si="18"/>
        <v>1.0942939377958205E-3</v>
      </c>
      <c r="X17" s="16">
        <f t="shared" ca="1" si="21"/>
        <v>0.67199999999999993</v>
      </c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33" x14ac:dyDescent="0.2"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33" x14ac:dyDescent="0.2"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33" x14ac:dyDescent="0.2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33" x14ac:dyDescent="0.2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33" x14ac:dyDescent="0.2"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33" x14ac:dyDescent="0.2"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33" x14ac:dyDescent="0.2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33" x14ac:dyDescent="0.2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33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33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33" x14ac:dyDescent="0.2"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33" x14ac:dyDescent="0.2"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33" x14ac:dyDescent="0.2"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33" x14ac:dyDescent="0.2"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3:24" x14ac:dyDescent="0.2"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3:24" x14ac:dyDescent="0.2"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3:24" x14ac:dyDescent="0.2"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3:24" x14ac:dyDescent="0.2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3:24" x14ac:dyDescent="0.2"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3:24" x14ac:dyDescent="0.2"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3:24" x14ac:dyDescent="0.2"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3:24" x14ac:dyDescent="0.2"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3:24" x14ac:dyDescent="0.2"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3:24" x14ac:dyDescent="0.2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3:24" x14ac:dyDescent="0.2"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3:24" x14ac:dyDescent="0.2"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3:24" x14ac:dyDescent="0.2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3:24" x14ac:dyDescent="0.2"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3:24" x14ac:dyDescent="0.2"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3:24" x14ac:dyDescent="0.2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3:24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3:24" x14ac:dyDescent="0.2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3:24" x14ac:dyDescent="0.2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3:24" x14ac:dyDescent="0.2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3:24" x14ac:dyDescent="0.2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0"/>
  <sheetViews>
    <sheetView workbookViewId="0"/>
  </sheetViews>
  <sheetFormatPr defaultColWidth="8.875" defaultRowHeight="12.75" x14ac:dyDescent="0.2"/>
  <cols>
    <col min="1" max="1" width="18.625" style="1" customWidth="1"/>
    <col min="2" max="4" width="11.625" style="1" customWidth="1"/>
    <col min="5" max="16384" width="8.875" style="1"/>
  </cols>
  <sheetData>
    <row r="1" spans="1:18" x14ac:dyDescent="0.2">
      <c r="A1" s="6" t="s">
        <v>60</v>
      </c>
    </row>
    <row r="2" spans="1:18" x14ac:dyDescent="0.2">
      <c r="A2" s="7" t="str">
        <f>IF(Info!$B$15="","Клиент",Info!$B$15)</f>
        <v>CITILINK</v>
      </c>
      <c r="B2" s="7" t="s">
        <v>40</v>
      </c>
      <c r="C2" s="7" t="s">
        <v>78</v>
      </c>
      <c r="D2" s="7" t="s">
        <v>61</v>
      </c>
      <c r="F2" s="1" t="s">
        <v>40</v>
      </c>
      <c r="L2" s="1" t="s">
        <v>78</v>
      </c>
      <c r="R2" s="1" t="s">
        <v>61</v>
      </c>
    </row>
    <row r="3" spans="1:18" x14ac:dyDescent="0.2">
      <c r="A3" s="1" t="s">
        <v>79</v>
      </c>
      <c r="B3" s="4">
        <f t="shared" ref="B3:B10" ca="1" si="0">RANDBETWEEN(1,9)*10^5</f>
        <v>200000</v>
      </c>
      <c r="C3" s="10">
        <f ca="1">RANDBETWEEN(1,9)*10^4</f>
        <v>30000</v>
      </c>
      <c r="D3" s="4">
        <f t="shared" ref="D3:D10" ca="1" si="1">RANDBETWEEN(1,9)*10^6</f>
        <v>5000000</v>
      </c>
    </row>
    <row r="4" spans="1:18" x14ac:dyDescent="0.2">
      <c r="A4" s="1" t="s">
        <v>80</v>
      </c>
      <c r="B4" s="4">
        <f t="shared" ca="1" si="0"/>
        <v>800000</v>
      </c>
      <c r="C4" s="10">
        <f ca="1">C3*0.7</f>
        <v>21000</v>
      </c>
      <c r="D4" s="4">
        <f t="shared" ca="1" si="1"/>
        <v>6000000</v>
      </c>
    </row>
    <row r="5" spans="1:18" x14ac:dyDescent="0.2">
      <c r="A5" s="1" t="s">
        <v>81</v>
      </c>
      <c r="B5" s="4">
        <f t="shared" ca="1" si="0"/>
        <v>800000</v>
      </c>
      <c r="C5" s="10">
        <f t="shared" ref="C5:C10" ca="1" si="2">C4*0.7</f>
        <v>14699.999999999998</v>
      </c>
      <c r="D5" s="4">
        <f t="shared" ca="1" si="1"/>
        <v>6000000</v>
      </c>
    </row>
    <row r="6" spans="1:18" x14ac:dyDescent="0.2">
      <c r="A6" s="1" t="s">
        <v>82</v>
      </c>
      <c r="B6" s="4">
        <f t="shared" ca="1" si="0"/>
        <v>200000</v>
      </c>
      <c r="C6" s="10">
        <f t="shared" ca="1" si="2"/>
        <v>10289.999999999998</v>
      </c>
      <c r="D6" s="4">
        <f t="shared" ca="1" si="1"/>
        <v>1000000</v>
      </c>
    </row>
    <row r="7" spans="1:18" x14ac:dyDescent="0.2">
      <c r="A7" s="1" t="s">
        <v>83</v>
      </c>
      <c r="B7" s="4">
        <f t="shared" ca="1" si="0"/>
        <v>100000</v>
      </c>
      <c r="C7" s="10">
        <f t="shared" ca="1" si="2"/>
        <v>7202.9999999999982</v>
      </c>
      <c r="D7" s="4">
        <f t="shared" ca="1" si="1"/>
        <v>5000000</v>
      </c>
    </row>
    <row r="8" spans="1:18" x14ac:dyDescent="0.2">
      <c r="A8" s="1" t="s">
        <v>84</v>
      </c>
      <c r="B8" s="4">
        <f t="shared" ca="1" si="0"/>
        <v>600000</v>
      </c>
      <c r="C8" s="10">
        <f t="shared" ca="1" si="2"/>
        <v>5042.0999999999985</v>
      </c>
      <c r="D8" s="4">
        <f t="shared" ca="1" si="1"/>
        <v>3000000</v>
      </c>
    </row>
    <row r="9" spans="1:18" x14ac:dyDescent="0.2">
      <c r="A9" s="1" t="s">
        <v>85</v>
      </c>
      <c r="B9" s="4">
        <f t="shared" ca="1" si="0"/>
        <v>500000</v>
      </c>
      <c r="C9" s="10">
        <f t="shared" ca="1" si="2"/>
        <v>3529.4699999999989</v>
      </c>
      <c r="D9" s="4">
        <f t="shared" ca="1" si="1"/>
        <v>1000000</v>
      </c>
    </row>
    <row r="10" spans="1:18" x14ac:dyDescent="0.2">
      <c r="A10" s="1" t="s">
        <v>86</v>
      </c>
      <c r="B10" s="4">
        <f t="shared" ca="1" si="0"/>
        <v>300000</v>
      </c>
      <c r="C10" s="10">
        <f t="shared" ca="1" si="2"/>
        <v>2470.628999999999</v>
      </c>
      <c r="D10" s="4">
        <f t="shared" ca="1" si="1"/>
        <v>5000000</v>
      </c>
    </row>
    <row r="11" spans="1:18" x14ac:dyDescent="0.2">
      <c r="B11" s="4"/>
      <c r="C11" s="10"/>
      <c r="D11" s="4"/>
    </row>
    <row r="12" spans="1:18" x14ac:dyDescent="0.2">
      <c r="B12" s="4"/>
      <c r="C12" s="10"/>
      <c r="D12" s="4"/>
    </row>
    <row r="14" spans="1:18" x14ac:dyDescent="0.2">
      <c r="B14" s="4"/>
      <c r="C14" s="4"/>
      <c r="D14" s="4"/>
    </row>
    <row r="15" spans="1:18" x14ac:dyDescent="0.2">
      <c r="B15" s="4"/>
      <c r="C15" s="4"/>
      <c r="D15" s="4"/>
    </row>
    <row r="16" spans="1:18" x14ac:dyDescent="0.2">
      <c r="B16" s="4"/>
      <c r="C16" s="4"/>
      <c r="D16" s="4"/>
    </row>
    <row r="17" spans="2:4" x14ac:dyDescent="0.2">
      <c r="B17" s="4"/>
      <c r="C17" s="4"/>
      <c r="D17" s="4"/>
    </row>
    <row r="18" spans="2:4" x14ac:dyDescent="0.2">
      <c r="B18" s="4"/>
      <c r="C18" s="4"/>
      <c r="D18" s="4"/>
    </row>
    <row r="19" spans="2:4" x14ac:dyDescent="0.2">
      <c r="B19" s="4"/>
      <c r="C19" s="4"/>
      <c r="D19" s="4"/>
    </row>
    <row r="20" spans="2:4" x14ac:dyDescent="0.2">
      <c r="B20" s="4"/>
      <c r="C20" s="4"/>
      <c r="D20" s="4"/>
    </row>
    <row r="21" spans="2:4" x14ac:dyDescent="0.2">
      <c r="B21" s="4"/>
      <c r="C21" s="4"/>
      <c r="D21" s="4"/>
    </row>
    <row r="22" spans="2:4" x14ac:dyDescent="0.2">
      <c r="B22" s="4"/>
      <c r="C22" s="4"/>
      <c r="D22" s="4"/>
    </row>
    <row r="23" spans="2:4" x14ac:dyDescent="0.2">
      <c r="B23" s="4"/>
      <c r="C23" s="4"/>
      <c r="D23" s="4"/>
    </row>
    <row r="24" spans="2:4" x14ac:dyDescent="0.2">
      <c r="B24" s="4"/>
      <c r="C24" s="4"/>
      <c r="D24" s="4"/>
    </row>
    <row r="25" spans="2:4" x14ac:dyDescent="0.2">
      <c r="B25" s="4"/>
      <c r="C25" s="4"/>
      <c r="D25" s="4"/>
    </row>
    <row r="26" spans="2:4" x14ac:dyDescent="0.2">
      <c r="B26" s="4"/>
      <c r="C26" s="4"/>
      <c r="D26" s="4"/>
    </row>
    <row r="27" spans="2:4" x14ac:dyDescent="0.2">
      <c r="B27" s="4"/>
      <c r="C27" s="4"/>
      <c r="D27" s="4"/>
    </row>
    <row r="28" spans="2:4" x14ac:dyDescent="0.2">
      <c r="B28" s="4"/>
      <c r="C28" s="4"/>
      <c r="D28" s="4"/>
    </row>
    <row r="29" spans="2:4" x14ac:dyDescent="0.2">
      <c r="B29" s="4"/>
      <c r="C29" s="4"/>
      <c r="D29" s="4"/>
    </row>
    <row r="30" spans="2:4" x14ac:dyDescent="0.2">
      <c r="B30" s="4"/>
      <c r="C30" s="4"/>
      <c r="D30" s="4"/>
    </row>
    <row r="31" spans="2:4" x14ac:dyDescent="0.2">
      <c r="B31" s="4"/>
      <c r="C31" s="4"/>
      <c r="D31" s="4"/>
    </row>
    <row r="32" spans="2:4" x14ac:dyDescent="0.2">
      <c r="B32" s="4"/>
      <c r="C32" s="4"/>
      <c r="D32" s="4"/>
    </row>
    <row r="33" spans="2:17" x14ac:dyDescent="0.2">
      <c r="B33" s="4"/>
      <c r="C33" s="4"/>
      <c r="D33" s="4"/>
    </row>
    <row r="34" spans="2:17" x14ac:dyDescent="0.2">
      <c r="B34" s="4"/>
      <c r="C34" s="4"/>
      <c r="D34" s="4"/>
    </row>
    <row r="35" spans="2:17" x14ac:dyDescent="0.2">
      <c r="B35" s="4"/>
      <c r="C35" s="4"/>
      <c r="D35" s="4"/>
    </row>
    <row r="36" spans="2:17" x14ac:dyDescent="0.2">
      <c r="B36" s="4"/>
      <c r="C36" s="4"/>
      <c r="D36" s="4"/>
    </row>
    <row r="37" spans="2:17" x14ac:dyDescent="0.2">
      <c r="B37" s="4"/>
      <c r="C37" s="4"/>
      <c r="D37" s="4"/>
    </row>
    <row r="38" spans="2:17" x14ac:dyDescent="0.2">
      <c r="B38" s="4"/>
      <c r="C38" s="4"/>
      <c r="D38" s="4"/>
    </row>
    <row r="39" spans="2:17" x14ac:dyDescent="0.2">
      <c r="B39" s="4"/>
      <c r="C39" s="4"/>
      <c r="D39" s="4"/>
      <c r="O39" s="4"/>
      <c r="P39" s="10"/>
      <c r="Q39" s="4"/>
    </row>
    <row r="40" spans="2:17" x14ac:dyDescent="0.2">
      <c r="B40" s="4"/>
      <c r="C40" s="4"/>
      <c r="D40" s="4"/>
    </row>
    <row r="41" spans="2:17" x14ac:dyDescent="0.2">
      <c r="B41" s="4"/>
      <c r="C41" s="4"/>
      <c r="D41" s="4"/>
    </row>
    <row r="42" spans="2:17" x14ac:dyDescent="0.2">
      <c r="B42" s="4"/>
      <c r="C42" s="4"/>
      <c r="D42" s="4"/>
    </row>
    <row r="43" spans="2:17" x14ac:dyDescent="0.2">
      <c r="B43" s="4"/>
      <c r="C43" s="4"/>
      <c r="D43" s="4"/>
    </row>
    <row r="44" spans="2:17" x14ac:dyDescent="0.2">
      <c r="B44" s="4"/>
      <c r="C44" s="4"/>
      <c r="D44" s="4"/>
    </row>
    <row r="45" spans="2:17" x14ac:dyDescent="0.2">
      <c r="B45" s="4"/>
      <c r="C45" s="4"/>
      <c r="D45" s="4"/>
    </row>
    <row r="46" spans="2:17" x14ac:dyDescent="0.2">
      <c r="B46" s="4"/>
      <c r="C46" s="4"/>
      <c r="D46" s="4"/>
    </row>
    <row r="47" spans="2:17" x14ac:dyDescent="0.2">
      <c r="B47" s="4"/>
      <c r="C47" s="4"/>
      <c r="D47" s="4"/>
    </row>
    <row r="48" spans="2:17" x14ac:dyDescent="0.2">
      <c r="B48" s="4"/>
      <c r="C48" s="4"/>
      <c r="D48" s="4"/>
    </row>
    <row r="49" spans="2:4" x14ac:dyDescent="0.2">
      <c r="B49" s="4"/>
      <c r="C49" s="4"/>
      <c r="D49" s="4"/>
    </row>
    <row r="50" spans="2:4" x14ac:dyDescent="0.2">
      <c r="B50" s="4"/>
      <c r="C50" s="4"/>
      <c r="D50" s="4"/>
    </row>
    <row r="51" spans="2:4" x14ac:dyDescent="0.2">
      <c r="B51" s="4"/>
      <c r="C51" s="4"/>
      <c r="D51" s="4"/>
    </row>
    <row r="52" spans="2:4" x14ac:dyDescent="0.2">
      <c r="B52" s="4"/>
      <c r="C52" s="4"/>
      <c r="D52" s="4"/>
    </row>
    <row r="53" spans="2:4" x14ac:dyDescent="0.2">
      <c r="B53" s="4"/>
      <c r="C53" s="4"/>
      <c r="D53" s="4"/>
    </row>
    <row r="54" spans="2:4" x14ac:dyDescent="0.2">
      <c r="B54" s="4"/>
      <c r="C54" s="4"/>
      <c r="D54" s="4"/>
    </row>
    <row r="55" spans="2:4" x14ac:dyDescent="0.2">
      <c r="B55" s="4"/>
      <c r="C55" s="4"/>
      <c r="D55" s="4"/>
    </row>
    <row r="56" spans="2:4" x14ac:dyDescent="0.2">
      <c r="B56" s="4"/>
      <c r="C56" s="4"/>
      <c r="D56" s="4"/>
    </row>
    <row r="57" spans="2:4" x14ac:dyDescent="0.2">
      <c r="B57" s="4"/>
      <c r="C57" s="4"/>
      <c r="D57" s="4"/>
    </row>
    <row r="58" spans="2:4" x14ac:dyDescent="0.2">
      <c r="B58" s="4"/>
      <c r="C58" s="4"/>
      <c r="D58" s="4"/>
    </row>
    <row r="59" spans="2:4" x14ac:dyDescent="0.2">
      <c r="B59" s="4"/>
      <c r="C59" s="4"/>
      <c r="D59" s="4"/>
    </row>
    <row r="60" spans="2:4" x14ac:dyDescent="0.2">
      <c r="B60" s="4"/>
      <c r="C60" s="4"/>
      <c r="D60" s="4"/>
    </row>
    <row r="61" spans="2:4" x14ac:dyDescent="0.2">
      <c r="B61" s="4"/>
      <c r="C61" s="4"/>
      <c r="D61" s="4"/>
    </row>
    <row r="62" spans="2:4" x14ac:dyDescent="0.2">
      <c r="B62" s="4"/>
      <c r="C62" s="4"/>
      <c r="D62" s="4"/>
    </row>
    <row r="63" spans="2:4" x14ac:dyDescent="0.2">
      <c r="B63" s="4"/>
      <c r="C63" s="4"/>
      <c r="D63" s="4"/>
    </row>
    <row r="64" spans="2:4" x14ac:dyDescent="0.2">
      <c r="B64" s="4"/>
      <c r="C64" s="4"/>
      <c r="D64" s="4"/>
    </row>
    <row r="65" spans="2:4" x14ac:dyDescent="0.2">
      <c r="B65" s="4"/>
      <c r="C65" s="4"/>
      <c r="D65" s="4"/>
    </row>
    <row r="66" spans="2:4" x14ac:dyDescent="0.2">
      <c r="B66" s="4"/>
      <c r="C66" s="4"/>
      <c r="D66" s="4"/>
    </row>
    <row r="67" spans="2:4" x14ac:dyDescent="0.2">
      <c r="B67" s="4"/>
      <c r="C67" s="4"/>
      <c r="D67" s="4"/>
    </row>
    <row r="68" spans="2:4" x14ac:dyDescent="0.2">
      <c r="B68" s="4"/>
      <c r="C68" s="4"/>
      <c r="D68" s="4"/>
    </row>
    <row r="69" spans="2:4" x14ac:dyDescent="0.2">
      <c r="B69" s="4"/>
      <c r="C69" s="4"/>
      <c r="D69" s="4"/>
    </row>
    <row r="70" spans="2:4" x14ac:dyDescent="0.2">
      <c r="B70" s="4"/>
      <c r="C70" s="4"/>
      <c r="D70" s="4"/>
    </row>
    <row r="71" spans="2:4" x14ac:dyDescent="0.2">
      <c r="B71" s="4"/>
      <c r="C71" s="4"/>
      <c r="D71" s="4"/>
    </row>
    <row r="72" spans="2:4" x14ac:dyDescent="0.2">
      <c r="B72" s="4"/>
      <c r="C72" s="4"/>
      <c r="D72" s="4"/>
    </row>
    <row r="73" spans="2:4" x14ac:dyDescent="0.2">
      <c r="B73" s="4"/>
      <c r="C73" s="4"/>
      <c r="D73" s="4"/>
    </row>
    <row r="74" spans="2:4" x14ac:dyDescent="0.2">
      <c r="B74" s="4"/>
      <c r="C74" s="4"/>
      <c r="D74" s="4"/>
    </row>
    <row r="75" spans="2:4" x14ac:dyDescent="0.2">
      <c r="B75" s="4"/>
      <c r="C75" s="4"/>
      <c r="D75" s="4"/>
    </row>
    <row r="76" spans="2:4" x14ac:dyDescent="0.2">
      <c r="B76" s="4"/>
      <c r="C76" s="4"/>
      <c r="D76" s="4"/>
    </row>
    <row r="77" spans="2:4" x14ac:dyDescent="0.2">
      <c r="B77" s="4"/>
      <c r="C77" s="4"/>
      <c r="D77" s="4"/>
    </row>
    <row r="78" spans="2:4" x14ac:dyDescent="0.2">
      <c r="B78" s="4"/>
      <c r="C78" s="4"/>
      <c r="D78" s="4"/>
    </row>
    <row r="79" spans="2:4" x14ac:dyDescent="0.2">
      <c r="B79" s="4"/>
      <c r="C79" s="4"/>
      <c r="D79" s="4"/>
    </row>
    <row r="80" spans="2:4" x14ac:dyDescent="0.2">
      <c r="B80" s="4"/>
      <c r="C80" s="4"/>
      <c r="D80" s="4"/>
    </row>
    <row r="81" spans="2:4" x14ac:dyDescent="0.2">
      <c r="B81" s="4"/>
      <c r="C81" s="4"/>
      <c r="D81" s="4"/>
    </row>
    <row r="82" spans="2:4" x14ac:dyDescent="0.2">
      <c r="B82" s="4"/>
      <c r="C82" s="4"/>
      <c r="D82" s="4"/>
    </row>
    <row r="83" spans="2:4" x14ac:dyDescent="0.2">
      <c r="B83" s="4"/>
      <c r="C83" s="4"/>
      <c r="D83" s="4"/>
    </row>
    <row r="84" spans="2:4" x14ac:dyDescent="0.2">
      <c r="B84" s="4"/>
      <c r="C84" s="4"/>
      <c r="D84" s="4"/>
    </row>
    <row r="85" spans="2:4" x14ac:dyDescent="0.2">
      <c r="B85" s="4"/>
      <c r="C85" s="4"/>
      <c r="D85" s="4"/>
    </row>
    <row r="86" spans="2:4" x14ac:dyDescent="0.2">
      <c r="B86" s="4"/>
      <c r="C86" s="4"/>
      <c r="D86" s="4"/>
    </row>
    <row r="87" spans="2:4" x14ac:dyDescent="0.2">
      <c r="B87" s="4"/>
      <c r="C87" s="4"/>
      <c r="D87" s="4"/>
    </row>
    <row r="88" spans="2:4" x14ac:dyDescent="0.2">
      <c r="B88" s="4"/>
      <c r="C88" s="4"/>
      <c r="D88" s="4"/>
    </row>
    <row r="89" spans="2:4" x14ac:dyDescent="0.2">
      <c r="B89" s="4"/>
      <c r="C89" s="4"/>
      <c r="D89" s="4"/>
    </row>
    <row r="90" spans="2:4" x14ac:dyDescent="0.2">
      <c r="B90" s="4"/>
      <c r="C90" s="4"/>
      <c r="D90" s="4"/>
    </row>
    <row r="91" spans="2:4" x14ac:dyDescent="0.2">
      <c r="B91" s="4"/>
      <c r="C91" s="4"/>
      <c r="D91" s="4"/>
    </row>
    <row r="92" spans="2:4" x14ac:dyDescent="0.2">
      <c r="B92" s="4"/>
      <c r="C92" s="4"/>
      <c r="D92" s="4"/>
    </row>
    <row r="93" spans="2:4" x14ac:dyDescent="0.2">
      <c r="B93" s="4"/>
      <c r="C93" s="4"/>
      <c r="D93" s="4"/>
    </row>
    <row r="94" spans="2:4" x14ac:dyDescent="0.2">
      <c r="B94" s="4"/>
      <c r="C94" s="4"/>
      <c r="D94" s="4"/>
    </row>
    <row r="95" spans="2:4" x14ac:dyDescent="0.2">
      <c r="B95" s="4"/>
      <c r="C95" s="4"/>
      <c r="D95" s="4"/>
    </row>
    <row r="96" spans="2:4" x14ac:dyDescent="0.2">
      <c r="B96" s="4"/>
      <c r="C96" s="4"/>
      <c r="D96" s="4"/>
    </row>
    <row r="97" spans="2:4" x14ac:dyDescent="0.2">
      <c r="B97" s="4"/>
      <c r="C97" s="4"/>
      <c r="D97" s="4"/>
    </row>
    <row r="98" spans="2:4" x14ac:dyDescent="0.2">
      <c r="B98" s="4"/>
      <c r="C98" s="4"/>
      <c r="D98" s="4"/>
    </row>
    <row r="99" spans="2:4" x14ac:dyDescent="0.2">
      <c r="B99" s="4"/>
      <c r="C99" s="4"/>
      <c r="D99" s="4"/>
    </row>
    <row r="100" spans="2:4" x14ac:dyDescent="0.2">
      <c r="B100" s="4"/>
      <c r="C100" s="4"/>
      <c r="D100" s="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workbookViewId="0">
      <pane ySplit="3" topLeftCell="A4" activePane="bottomLeft" state="frozen"/>
      <selection pane="bottomLeft"/>
    </sheetView>
  </sheetViews>
  <sheetFormatPr defaultColWidth="8.875" defaultRowHeight="12.75" x14ac:dyDescent="0.2"/>
  <cols>
    <col min="1" max="2" width="8.625" style="1" customWidth="1"/>
    <col min="3" max="8" width="10.625" style="1" customWidth="1"/>
    <col min="9" max="16384" width="8.875" style="1"/>
  </cols>
  <sheetData>
    <row r="1" spans="1:8" x14ac:dyDescent="0.2">
      <c r="A1" s="6" t="s">
        <v>107</v>
      </c>
    </row>
    <row r="2" spans="1:8" x14ac:dyDescent="0.2">
      <c r="A2" s="5"/>
      <c r="B2" s="5"/>
      <c r="C2" s="42" t="s">
        <v>56</v>
      </c>
      <c r="D2" s="42"/>
      <c r="E2" s="43" t="s">
        <v>42</v>
      </c>
      <c r="F2" s="43"/>
      <c r="G2" s="44" t="s">
        <v>43</v>
      </c>
      <c r="H2" s="44"/>
    </row>
    <row r="3" spans="1:8" ht="35.1" customHeight="1" x14ac:dyDescent="0.2">
      <c r="A3" s="5" t="s">
        <v>17</v>
      </c>
      <c r="B3" s="5"/>
      <c r="C3" s="24" t="s">
        <v>105</v>
      </c>
      <c r="D3" s="24" t="s">
        <v>106</v>
      </c>
      <c r="E3" s="25" t="s">
        <v>105</v>
      </c>
      <c r="F3" s="25" t="s">
        <v>106</v>
      </c>
      <c r="G3" s="26" t="s">
        <v>105</v>
      </c>
      <c r="H3" s="26" t="s">
        <v>106</v>
      </c>
    </row>
    <row r="4" spans="1:8" x14ac:dyDescent="0.2">
      <c r="A4" s="3" t="s">
        <v>11</v>
      </c>
      <c r="B4" s="3">
        <v>2017</v>
      </c>
      <c r="C4" s="28">
        <f ca="1">RANDBETWEEN(0, 5)</f>
        <v>5</v>
      </c>
      <c r="D4" s="28">
        <f t="shared" ref="D4:H11" ca="1" si="0">RANDBETWEEN(0, 5)</f>
        <v>3</v>
      </c>
      <c r="E4" s="28">
        <f t="shared" ca="1" si="0"/>
        <v>0</v>
      </c>
      <c r="F4" s="28">
        <f t="shared" ca="1" si="0"/>
        <v>3</v>
      </c>
      <c r="G4" s="28">
        <f t="shared" ca="1" si="0"/>
        <v>2</v>
      </c>
      <c r="H4" s="28">
        <f t="shared" ca="1" si="0"/>
        <v>1</v>
      </c>
    </row>
    <row r="5" spans="1:8" x14ac:dyDescent="0.2">
      <c r="A5" s="3" t="s">
        <v>18</v>
      </c>
      <c r="B5" s="3" t="s">
        <v>19</v>
      </c>
      <c r="C5" s="28">
        <f t="shared" ref="C5:C11" ca="1" si="1">RANDBETWEEN(0, 5)</f>
        <v>5</v>
      </c>
      <c r="D5" s="28">
        <f t="shared" ca="1" si="0"/>
        <v>1</v>
      </c>
      <c r="E5" s="28">
        <f t="shared" ca="1" si="0"/>
        <v>5</v>
      </c>
      <c r="F5" s="28">
        <f t="shared" ca="1" si="0"/>
        <v>3</v>
      </c>
      <c r="G5" s="28">
        <f t="shared" ca="1" si="0"/>
        <v>2</v>
      </c>
      <c r="H5" s="28">
        <f t="shared" ca="1" si="0"/>
        <v>0</v>
      </c>
    </row>
    <row r="6" spans="1:8" x14ac:dyDescent="0.2">
      <c r="A6" s="3" t="s">
        <v>15</v>
      </c>
      <c r="B6" s="3" t="s">
        <v>20</v>
      </c>
      <c r="C6" s="28">
        <f t="shared" ca="1" si="1"/>
        <v>2</v>
      </c>
      <c r="D6" s="28">
        <f t="shared" ca="1" si="0"/>
        <v>4</v>
      </c>
      <c r="E6" s="28">
        <f t="shared" ca="1" si="0"/>
        <v>1</v>
      </c>
      <c r="F6" s="28">
        <f t="shared" ca="1" si="0"/>
        <v>1</v>
      </c>
      <c r="G6" s="28">
        <f t="shared" ca="1" si="0"/>
        <v>1</v>
      </c>
      <c r="H6" s="28">
        <f t="shared" ca="1" si="0"/>
        <v>4</v>
      </c>
    </row>
    <row r="7" spans="1:8" x14ac:dyDescent="0.2">
      <c r="A7" s="3" t="s">
        <v>21</v>
      </c>
      <c r="B7" s="3" t="s">
        <v>22</v>
      </c>
      <c r="C7" s="28">
        <f t="shared" ca="1" si="1"/>
        <v>4</v>
      </c>
      <c r="D7" s="28">
        <f t="shared" ca="1" si="0"/>
        <v>4</v>
      </c>
      <c r="E7" s="28">
        <f t="shared" ca="1" si="0"/>
        <v>3</v>
      </c>
      <c r="F7" s="28">
        <f t="shared" ca="1" si="0"/>
        <v>5</v>
      </c>
      <c r="G7" s="28">
        <f t="shared" ca="1" si="0"/>
        <v>3</v>
      </c>
      <c r="H7" s="28">
        <f t="shared" ca="1" si="0"/>
        <v>0</v>
      </c>
    </row>
    <row r="8" spans="1:8" x14ac:dyDescent="0.2">
      <c r="A8" s="3" t="s">
        <v>23</v>
      </c>
      <c r="B8" s="3" t="s">
        <v>24</v>
      </c>
      <c r="C8" s="28">
        <f t="shared" ca="1" si="1"/>
        <v>0</v>
      </c>
      <c r="D8" s="28">
        <f t="shared" ca="1" si="0"/>
        <v>5</v>
      </c>
      <c r="E8" s="28">
        <f t="shared" ca="1" si="0"/>
        <v>2</v>
      </c>
      <c r="F8" s="28">
        <f t="shared" ca="1" si="0"/>
        <v>1</v>
      </c>
      <c r="G8" s="28">
        <f t="shared" ca="1" si="0"/>
        <v>4</v>
      </c>
      <c r="H8" s="28">
        <f t="shared" ca="1" si="0"/>
        <v>5</v>
      </c>
    </row>
    <row r="9" spans="1:8" x14ac:dyDescent="0.2">
      <c r="A9" s="3" t="s">
        <v>25</v>
      </c>
      <c r="B9" s="3" t="s">
        <v>26</v>
      </c>
      <c r="C9" s="28">
        <f t="shared" ca="1" si="1"/>
        <v>0</v>
      </c>
      <c r="D9" s="28">
        <f t="shared" ca="1" si="0"/>
        <v>5</v>
      </c>
      <c r="E9" s="28">
        <f t="shared" ca="1" si="0"/>
        <v>2</v>
      </c>
      <c r="F9" s="28">
        <f t="shared" ca="1" si="0"/>
        <v>4</v>
      </c>
      <c r="G9" s="28">
        <f t="shared" ca="1" si="0"/>
        <v>2</v>
      </c>
      <c r="H9" s="28">
        <f t="shared" ca="1" si="0"/>
        <v>4</v>
      </c>
    </row>
    <row r="10" spans="1:8" x14ac:dyDescent="0.2">
      <c r="A10" s="3" t="s">
        <v>27</v>
      </c>
      <c r="B10" s="3" t="s">
        <v>28</v>
      </c>
      <c r="C10" s="28">
        <f t="shared" ca="1" si="1"/>
        <v>1</v>
      </c>
      <c r="D10" s="28">
        <f t="shared" ca="1" si="0"/>
        <v>5</v>
      </c>
      <c r="E10" s="28">
        <f t="shared" ca="1" si="0"/>
        <v>5</v>
      </c>
      <c r="F10" s="28">
        <f t="shared" ca="1" si="0"/>
        <v>4</v>
      </c>
      <c r="G10" s="28">
        <f t="shared" ca="1" si="0"/>
        <v>4</v>
      </c>
      <c r="H10" s="28">
        <f t="shared" ca="1" si="0"/>
        <v>0</v>
      </c>
    </row>
    <row r="11" spans="1:8" x14ac:dyDescent="0.2">
      <c r="A11" s="3" t="s">
        <v>29</v>
      </c>
      <c r="B11" s="3" t="s">
        <v>30</v>
      </c>
      <c r="C11" s="28">
        <f t="shared" ca="1" si="1"/>
        <v>5</v>
      </c>
      <c r="D11" s="28">
        <f t="shared" ca="1" si="0"/>
        <v>5</v>
      </c>
      <c r="E11" s="28">
        <f t="shared" ca="1" si="0"/>
        <v>0</v>
      </c>
      <c r="F11" s="28">
        <f t="shared" ca="1" si="0"/>
        <v>4</v>
      </c>
      <c r="G11" s="28">
        <f t="shared" ca="1" si="0"/>
        <v>4</v>
      </c>
      <c r="H11" s="28">
        <f t="shared" ca="1" si="0"/>
        <v>0</v>
      </c>
    </row>
    <row r="12" spans="1:8" x14ac:dyDescent="0.2">
      <c r="A12" s="3"/>
      <c r="B12" s="3"/>
      <c r="C12" s="28"/>
      <c r="D12" s="28"/>
      <c r="E12" s="28"/>
      <c r="F12" s="28"/>
      <c r="G12" s="28"/>
      <c r="H12" s="28"/>
    </row>
    <row r="13" spans="1:8" x14ac:dyDescent="0.2">
      <c r="A13" s="3"/>
      <c r="B13" s="3"/>
      <c r="C13" s="28"/>
      <c r="D13" s="28"/>
      <c r="E13" s="28"/>
      <c r="F13" s="28"/>
      <c r="G13" s="28"/>
      <c r="H13" s="28"/>
    </row>
    <row r="14" spans="1:8" x14ac:dyDescent="0.2">
      <c r="A14" s="3"/>
      <c r="B14" s="3"/>
      <c r="C14" s="28"/>
      <c r="D14" s="28"/>
      <c r="E14" s="28"/>
      <c r="F14" s="28"/>
      <c r="G14" s="28"/>
      <c r="H14" s="28"/>
    </row>
    <row r="15" spans="1:8" x14ac:dyDescent="0.2">
      <c r="A15" s="3"/>
      <c r="B15" s="3"/>
      <c r="C15" s="28"/>
      <c r="D15" s="28"/>
      <c r="E15" s="28"/>
      <c r="F15" s="28"/>
      <c r="G15" s="28"/>
      <c r="H15" s="28"/>
    </row>
    <row r="16" spans="1:8" x14ac:dyDescent="0.2">
      <c r="A16" s="3"/>
      <c r="B16" s="3"/>
      <c r="C16" s="28"/>
      <c r="D16" s="28"/>
      <c r="E16" s="28"/>
      <c r="F16" s="28"/>
      <c r="G16" s="28"/>
      <c r="H16" s="28"/>
    </row>
    <row r="17" spans="1:8" x14ac:dyDescent="0.2">
      <c r="A17" s="3"/>
      <c r="B17" s="3"/>
      <c r="C17" s="28"/>
      <c r="D17" s="28"/>
      <c r="E17" s="28"/>
      <c r="F17" s="28"/>
      <c r="G17" s="28"/>
      <c r="H17" s="28"/>
    </row>
    <row r="18" spans="1:8" x14ac:dyDescent="0.2">
      <c r="A18" s="3"/>
      <c r="B18" s="3"/>
      <c r="C18" s="28"/>
      <c r="D18" s="28"/>
      <c r="E18" s="28"/>
      <c r="F18" s="28"/>
      <c r="G18" s="28"/>
      <c r="H18" s="28"/>
    </row>
    <row r="19" spans="1:8" x14ac:dyDescent="0.2">
      <c r="A19" s="3"/>
      <c r="B19" s="3"/>
      <c r="C19" s="28"/>
      <c r="D19" s="28"/>
      <c r="E19" s="28"/>
      <c r="F19" s="28"/>
      <c r="G19" s="28"/>
      <c r="H19" s="28"/>
    </row>
    <row r="20" spans="1:8" x14ac:dyDescent="0.2">
      <c r="A20" s="3"/>
      <c r="B20" s="3"/>
      <c r="C20" s="28"/>
      <c r="D20" s="28"/>
      <c r="E20" s="28"/>
      <c r="F20" s="28"/>
      <c r="G20" s="28"/>
      <c r="H20" s="28"/>
    </row>
    <row r="21" spans="1:8" x14ac:dyDescent="0.2">
      <c r="A21" s="3"/>
      <c r="B21" s="3"/>
      <c r="C21" s="28"/>
      <c r="D21" s="28"/>
      <c r="E21" s="28"/>
      <c r="F21" s="28"/>
      <c r="G21" s="28"/>
      <c r="H21" s="28"/>
    </row>
    <row r="22" spans="1:8" x14ac:dyDescent="0.2">
      <c r="A22" s="3"/>
      <c r="B22" s="3"/>
      <c r="C22" s="28"/>
      <c r="D22" s="28"/>
      <c r="E22" s="28"/>
      <c r="F22" s="28"/>
      <c r="G22" s="28"/>
      <c r="H22" s="28"/>
    </row>
    <row r="23" spans="1:8" x14ac:dyDescent="0.2">
      <c r="A23" s="3"/>
      <c r="B23" s="3"/>
      <c r="C23" s="28"/>
      <c r="D23" s="28"/>
      <c r="E23" s="28"/>
      <c r="F23" s="28"/>
      <c r="G23" s="28"/>
      <c r="H23" s="28"/>
    </row>
    <row r="24" spans="1:8" x14ac:dyDescent="0.2">
      <c r="A24" s="3"/>
      <c r="B24" s="3"/>
      <c r="C24" s="28"/>
      <c r="D24" s="28"/>
      <c r="E24" s="28"/>
      <c r="F24" s="28"/>
      <c r="G24" s="28"/>
      <c r="H24" s="28"/>
    </row>
    <row r="25" spans="1:8" x14ac:dyDescent="0.2">
      <c r="A25" s="3"/>
      <c r="B25" s="3"/>
      <c r="C25" s="28"/>
      <c r="D25" s="28"/>
      <c r="E25" s="28"/>
      <c r="F25" s="28"/>
      <c r="G25" s="28"/>
      <c r="H25" s="28"/>
    </row>
    <row r="26" spans="1:8" x14ac:dyDescent="0.2">
      <c r="A26" s="3"/>
      <c r="B26" s="3"/>
      <c r="C26" s="28"/>
      <c r="D26" s="28"/>
      <c r="E26" s="28"/>
      <c r="F26" s="28"/>
      <c r="G26" s="28"/>
      <c r="H26" s="28"/>
    </row>
    <row r="27" spans="1:8" x14ac:dyDescent="0.2">
      <c r="A27" s="3"/>
      <c r="B27" s="3"/>
      <c r="C27" s="28"/>
      <c r="D27" s="28"/>
      <c r="E27" s="28"/>
      <c r="F27" s="28"/>
      <c r="G27" s="28"/>
      <c r="H27" s="28"/>
    </row>
    <row r="28" spans="1:8" x14ac:dyDescent="0.2">
      <c r="A28" s="3"/>
      <c r="B28" s="3"/>
      <c r="C28" s="28"/>
      <c r="D28" s="28"/>
      <c r="E28" s="28"/>
      <c r="F28" s="28"/>
      <c r="G28" s="28"/>
      <c r="H28" s="28"/>
    </row>
    <row r="29" spans="1:8" x14ac:dyDescent="0.2">
      <c r="A29" s="3"/>
      <c r="B29" s="3"/>
      <c r="C29" s="28"/>
      <c r="D29" s="28"/>
      <c r="E29" s="28"/>
      <c r="F29" s="28"/>
      <c r="G29" s="28"/>
      <c r="H29" s="28"/>
    </row>
    <row r="30" spans="1:8" x14ac:dyDescent="0.2">
      <c r="A30" s="3"/>
      <c r="B30" s="3"/>
      <c r="C30" s="28"/>
      <c r="D30" s="28"/>
      <c r="E30" s="28"/>
      <c r="F30" s="28"/>
      <c r="G30" s="28"/>
      <c r="H30" s="28"/>
    </row>
    <row r="31" spans="1:8" x14ac:dyDescent="0.2">
      <c r="A31" s="3"/>
      <c r="B31" s="3"/>
      <c r="C31" s="28"/>
      <c r="D31" s="28"/>
      <c r="E31" s="28"/>
      <c r="F31" s="28"/>
      <c r="G31" s="28"/>
      <c r="H31" s="28"/>
    </row>
    <row r="32" spans="1:8" x14ac:dyDescent="0.2">
      <c r="A32" s="3"/>
      <c r="B32" s="3"/>
      <c r="C32" s="28"/>
      <c r="D32" s="28"/>
      <c r="E32" s="28"/>
      <c r="F32" s="28"/>
      <c r="G32" s="28"/>
      <c r="H32" s="28"/>
    </row>
    <row r="33" spans="1:8" x14ac:dyDescent="0.2">
      <c r="A33" s="3"/>
      <c r="B33" s="3"/>
      <c r="C33" s="28"/>
      <c r="D33" s="28"/>
      <c r="E33" s="28"/>
      <c r="F33" s="28"/>
      <c r="G33" s="28"/>
      <c r="H33" s="28"/>
    </row>
    <row r="34" spans="1:8" x14ac:dyDescent="0.2">
      <c r="A34" s="3"/>
      <c r="B34" s="3"/>
      <c r="C34" s="28"/>
      <c r="D34" s="28"/>
      <c r="E34" s="28"/>
      <c r="F34" s="28"/>
      <c r="G34" s="28"/>
      <c r="H34" s="28"/>
    </row>
    <row r="35" spans="1:8" x14ac:dyDescent="0.2">
      <c r="A35" s="3"/>
      <c r="B35" s="3"/>
      <c r="C35" s="28"/>
      <c r="D35" s="28"/>
      <c r="E35" s="28"/>
      <c r="F35" s="28"/>
      <c r="G35" s="28"/>
      <c r="H35" s="28"/>
    </row>
    <row r="36" spans="1:8" x14ac:dyDescent="0.2">
      <c r="A36" s="3"/>
      <c r="B36" s="3"/>
      <c r="C36" s="28"/>
      <c r="D36" s="28"/>
      <c r="E36" s="28"/>
      <c r="F36" s="28"/>
      <c r="G36" s="28"/>
      <c r="H36" s="28"/>
    </row>
    <row r="37" spans="1:8" x14ac:dyDescent="0.2">
      <c r="A37" s="3"/>
      <c r="B37" s="3"/>
      <c r="C37" s="28"/>
      <c r="D37" s="28"/>
      <c r="E37" s="28"/>
      <c r="F37" s="28"/>
      <c r="G37" s="28"/>
      <c r="H37" s="28"/>
    </row>
    <row r="38" spans="1:8" x14ac:dyDescent="0.2">
      <c r="A38" s="3"/>
      <c r="B38" s="3"/>
      <c r="C38" s="28"/>
      <c r="D38" s="28"/>
      <c r="E38" s="28"/>
      <c r="F38" s="28"/>
      <c r="G38" s="28"/>
      <c r="H38" s="28"/>
    </row>
    <row r="39" spans="1:8" x14ac:dyDescent="0.2">
      <c r="A39" s="3"/>
      <c r="B39" s="3"/>
      <c r="C39" s="28"/>
      <c r="D39" s="28"/>
      <c r="E39" s="28"/>
      <c r="F39" s="28"/>
      <c r="G39" s="28"/>
      <c r="H39" s="28"/>
    </row>
    <row r="40" spans="1:8" x14ac:dyDescent="0.2">
      <c r="A40" s="3"/>
      <c r="B40" s="3"/>
      <c r="C40" s="28"/>
      <c r="D40" s="28"/>
      <c r="E40" s="28"/>
      <c r="F40" s="28"/>
      <c r="G40" s="28"/>
      <c r="H40" s="28"/>
    </row>
    <row r="41" spans="1:8" x14ac:dyDescent="0.2">
      <c r="A41" s="3"/>
      <c r="B41" s="3"/>
      <c r="C41" s="28"/>
      <c r="D41" s="28"/>
      <c r="E41" s="28"/>
      <c r="F41" s="28"/>
      <c r="G41" s="28"/>
      <c r="H41" s="28"/>
    </row>
    <row r="42" spans="1:8" x14ac:dyDescent="0.2">
      <c r="A42" s="3"/>
      <c r="B42" s="3"/>
      <c r="C42" s="28"/>
      <c r="D42" s="28"/>
      <c r="E42" s="28"/>
      <c r="F42" s="28"/>
      <c r="G42" s="28"/>
      <c r="H42" s="28"/>
    </row>
    <row r="43" spans="1:8" x14ac:dyDescent="0.2">
      <c r="A43" s="3"/>
      <c r="B43" s="3"/>
      <c r="C43" s="28"/>
      <c r="D43" s="28"/>
      <c r="E43" s="28"/>
      <c r="F43" s="28"/>
      <c r="G43" s="28"/>
      <c r="H43" s="28"/>
    </row>
    <row r="44" spans="1:8" x14ac:dyDescent="0.2">
      <c r="A44" s="3"/>
      <c r="B44" s="3"/>
      <c r="C44" s="28"/>
      <c r="D44" s="28"/>
      <c r="E44" s="28"/>
      <c r="F44" s="28"/>
      <c r="G44" s="28"/>
      <c r="H44" s="28"/>
    </row>
    <row r="45" spans="1:8" x14ac:dyDescent="0.2">
      <c r="A45" s="3"/>
      <c r="B45" s="3"/>
      <c r="C45" s="28"/>
      <c r="D45" s="28"/>
      <c r="E45" s="28"/>
      <c r="F45" s="28"/>
      <c r="G45" s="28"/>
      <c r="H45" s="28"/>
    </row>
    <row r="46" spans="1:8" x14ac:dyDescent="0.2">
      <c r="A46" s="3"/>
      <c r="B46" s="3"/>
      <c r="C46" s="28"/>
      <c r="D46" s="28"/>
      <c r="E46" s="28"/>
      <c r="F46" s="28"/>
      <c r="G46" s="28"/>
      <c r="H46" s="28"/>
    </row>
    <row r="47" spans="1:8" x14ac:dyDescent="0.2">
      <c r="A47" s="3"/>
      <c r="B47" s="3"/>
      <c r="C47" s="28"/>
      <c r="D47" s="28"/>
      <c r="E47" s="28"/>
      <c r="F47" s="28"/>
      <c r="G47" s="28"/>
      <c r="H47" s="28"/>
    </row>
    <row r="48" spans="1:8" x14ac:dyDescent="0.2">
      <c r="A48" s="3"/>
      <c r="B48" s="3"/>
      <c r="C48" s="28"/>
      <c r="D48" s="28"/>
      <c r="E48" s="28"/>
      <c r="F48" s="28"/>
      <c r="G48" s="28"/>
      <c r="H48" s="28"/>
    </row>
    <row r="49" spans="1:8" x14ac:dyDescent="0.2">
      <c r="A49" s="3"/>
      <c r="B49" s="3"/>
      <c r="C49" s="28"/>
      <c r="D49" s="28"/>
      <c r="E49" s="28"/>
      <c r="F49" s="28"/>
      <c r="G49" s="28"/>
      <c r="H49" s="28"/>
    </row>
    <row r="50" spans="1:8" x14ac:dyDescent="0.2">
      <c r="A50" s="3"/>
      <c r="B50" s="3"/>
      <c r="C50" s="28"/>
      <c r="D50" s="28"/>
      <c r="E50" s="28"/>
      <c r="F50" s="28"/>
      <c r="G50" s="28"/>
      <c r="H50" s="28"/>
    </row>
    <row r="51" spans="1:8" x14ac:dyDescent="0.2">
      <c r="A51" s="3"/>
      <c r="B51" s="3"/>
      <c r="C51" s="28"/>
      <c r="D51" s="28"/>
      <c r="E51" s="28"/>
      <c r="F51" s="28"/>
      <c r="G51" s="28"/>
      <c r="H51" s="28"/>
    </row>
    <row r="52" spans="1:8" x14ac:dyDescent="0.2">
      <c r="A52" s="3"/>
      <c r="B52" s="3"/>
      <c r="C52" s="28"/>
      <c r="D52" s="28"/>
      <c r="E52" s="28"/>
      <c r="F52" s="28"/>
      <c r="G52" s="28"/>
      <c r="H52" s="28"/>
    </row>
    <row r="53" spans="1:8" x14ac:dyDescent="0.2">
      <c r="A53" s="3"/>
      <c r="B53" s="3"/>
      <c r="C53" s="28"/>
      <c r="D53" s="28"/>
      <c r="E53" s="28"/>
      <c r="F53" s="28"/>
      <c r="G53" s="28"/>
      <c r="H53" s="28"/>
    </row>
    <row r="54" spans="1:8" x14ac:dyDescent="0.2">
      <c r="A54" s="3"/>
      <c r="B54" s="3"/>
      <c r="C54" s="28"/>
      <c r="D54" s="28"/>
      <c r="E54" s="28"/>
      <c r="F54" s="28"/>
      <c r="G54" s="28"/>
      <c r="H54" s="28"/>
    </row>
    <row r="55" spans="1:8" x14ac:dyDescent="0.2">
      <c r="A55" s="3"/>
      <c r="B55" s="3"/>
      <c r="C55" s="28"/>
      <c r="D55" s="28"/>
      <c r="E55" s="28"/>
      <c r="F55" s="28"/>
      <c r="G55" s="28"/>
      <c r="H55" s="28"/>
    </row>
    <row r="56" spans="1:8" x14ac:dyDescent="0.2">
      <c r="A56" s="3"/>
      <c r="B56" s="3"/>
      <c r="C56" s="28"/>
      <c r="D56" s="28"/>
      <c r="E56" s="28"/>
      <c r="F56" s="28"/>
      <c r="G56" s="28"/>
      <c r="H56" s="28"/>
    </row>
    <row r="57" spans="1:8" x14ac:dyDescent="0.2">
      <c r="A57" s="3"/>
      <c r="B57" s="3"/>
      <c r="C57" s="28"/>
      <c r="D57" s="28"/>
      <c r="E57" s="28"/>
      <c r="F57" s="28"/>
      <c r="G57" s="28"/>
      <c r="H57" s="28"/>
    </row>
    <row r="58" spans="1:8" x14ac:dyDescent="0.2">
      <c r="A58" s="3"/>
      <c r="B58" s="3"/>
      <c r="C58" s="28"/>
      <c r="D58" s="28"/>
      <c r="E58" s="28"/>
      <c r="F58" s="28"/>
      <c r="G58" s="28"/>
      <c r="H58" s="28"/>
    </row>
    <row r="59" spans="1:8" x14ac:dyDescent="0.2">
      <c r="A59" s="3"/>
      <c r="B59" s="3"/>
      <c r="C59" s="28"/>
      <c r="D59" s="28"/>
      <c r="E59" s="28"/>
      <c r="F59" s="28"/>
      <c r="G59" s="28"/>
      <c r="H59" s="28"/>
    </row>
    <row r="60" spans="1:8" x14ac:dyDescent="0.2">
      <c r="A60" s="3"/>
      <c r="B60" s="3"/>
      <c r="C60" s="28"/>
      <c r="D60" s="28"/>
      <c r="E60" s="28"/>
      <c r="F60" s="28"/>
      <c r="G60" s="28"/>
      <c r="H60" s="28"/>
    </row>
    <row r="61" spans="1:8" x14ac:dyDescent="0.2">
      <c r="A61" s="3"/>
      <c r="B61" s="3"/>
      <c r="C61" s="28"/>
      <c r="D61" s="28"/>
      <c r="E61" s="28"/>
      <c r="F61" s="28"/>
      <c r="G61" s="28"/>
      <c r="H61" s="28"/>
    </row>
    <row r="62" spans="1:8" x14ac:dyDescent="0.2">
      <c r="A62" s="3"/>
      <c r="B62" s="3"/>
      <c r="C62" s="28"/>
      <c r="D62" s="28"/>
      <c r="E62" s="28"/>
      <c r="F62" s="28"/>
      <c r="G62" s="28"/>
      <c r="H62" s="28"/>
    </row>
    <row r="63" spans="1:8" x14ac:dyDescent="0.2">
      <c r="A63" s="3"/>
      <c r="B63" s="3"/>
      <c r="C63" s="28"/>
      <c r="D63" s="28"/>
      <c r="E63" s="28"/>
      <c r="F63" s="28"/>
      <c r="G63" s="28"/>
      <c r="H63" s="28"/>
    </row>
    <row r="64" spans="1:8" x14ac:dyDescent="0.2">
      <c r="A64" s="3"/>
      <c r="B64" s="3"/>
      <c r="C64" s="28"/>
      <c r="D64" s="28"/>
      <c r="E64" s="28"/>
      <c r="F64" s="28"/>
      <c r="G64" s="28"/>
      <c r="H64" s="28"/>
    </row>
    <row r="65" spans="1:8" x14ac:dyDescent="0.2">
      <c r="A65" s="3"/>
      <c r="B65" s="3"/>
      <c r="C65" s="28"/>
      <c r="D65" s="28"/>
      <c r="E65" s="28"/>
      <c r="F65" s="28"/>
      <c r="G65" s="28"/>
      <c r="H65" s="28"/>
    </row>
    <row r="66" spans="1:8" x14ac:dyDescent="0.2">
      <c r="A66" s="3"/>
      <c r="B66" s="3"/>
      <c r="C66" s="28"/>
      <c r="D66" s="28"/>
      <c r="E66" s="28"/>
      <c r="F66" s="28"/>
      <c r="G66" s="28"/>
      <c r="H66" s="28"/>
    </row>
    <row r="67" spans="1:8" x14ac:dyDescent="0.2">
      <c r="A67" s="3"/>
      <c r="B67" s="3"/>
      <c r="C67" s="28"/>
      <c r="D67" s="28"/>
      <c r="E67" s="28"/>
      <c r="F67" s="28"/>
      <c r="G67" s="28"/>
      <c r="H67" s="28"/>
    </row>
    <row r="68" spans="1:8" x14ac:dyDescent="0.2">
      <c r="A68" s="3"/>
      <c r="B68" s="3"/>
      <c r="C68" s="28"/>
      <c r="D68" s="28"/>
      <c r="E68" s="28"/>
      <c r="F68" s="28"/>
      <c r="G68" s="28"/>
      <c r="H68" s="28"/>
    </row>
    <row r="69" spans="1:8" x14ac:dyDescent="0.2">
      <c r="A69" s="3"/>
      <c r="B69" s="3"/>
      <c r="C69" s="28"/>
      <c r="D69" s="28"/>
      <c r="E69" s="28"/>
      <c r="F69" s="28"/>
      <c r="G69" s="28"/>
      <c r="H69" s="28"/>
    </row>
    <row r="70" spans="1:8" x14ac:dyDescent="0.2">
      <c r="A70" s="3"/>
      <c r="B70" s="3"/>
      <c r="C70" s="28"/>
      <c r="D70" s="28"/>
      <c r="E70" s="28"/>
      <c r="F70" s="28"/>
      <c r="G70" s="28"/>
      <c r="H70" s="28"/>
    </row>
    <row r="71" spans="1:8" x14ac:dyDescent="0.2">
      <c r="A71" s="3"/>
      <c r="B71" s="3"/>
      <c r="C71" s="28"/>
      <c r="D71" s="28"/>
      <c r="E71" s="28"/>
      <c r="F71" s="28"/>
      <c r="G71" s="28"/>
      <c r="H71" s="28"/>
    </row>
    <row r="72" spans="1:8" x14ac:dyDescent="0.2">
      <c r="A72" s="3"/>
      <c r="B72" s="3"/>
      <c r="C72" s="28"/>
      <c r="D72" s="28"/>
      <c r="E72" s="28"/>
      <c r="F72" s="28"/>
      <c r="G72" s="28"/>
      <c r="H72" s="28"/>
    </row>
    <row r="73" spans="1:8" x14ac:dyDescent="0.2">
      <c r="A73" s="3"/>
      <c r="B73" s="3"/>
      <c r="C73" s="28"/>
      <c r="D73" s="28"/>
      <c r="E73" s="28"/>
      <c r="F73" s="28"/>
      <c r="G73" s="28"/>
      <c r="H73" s="28"/>
    </row>
    <row r="74" spans="1:8" x14ac:dyDescent="0.2">
      <c r="A74" s="3"/>
      <c r="B74" s="3"/>
      <c r="C74" s="28"/>
      <c r="D74" s="28"/>
      <c r="E74" s="28"/>
      <c r="F74" s="28"/>
      <c r="G74" s="28"/>
      <c r="H74" s="28"/>
    </row>
    <row r="75" spans="1:8" x14ac:dyDescent="0.2">
      <c r="A75" s="3"/>
      <c r="B75" s="3"/>
      <c r="C75" s="28"/>
      <c r="D75" s="28"/>
      <c r="E75" s="28"/>
      <c r="F75" s="28"/>
      <c r="G75" s="28"/>
      <c r="H75" s="28"/>
    </row>
    <row r="76" spans="1:8" x14ac:dyDescent="0.2">
      <c r="A76" s="3"/>
      <c r="B76" s="3"/>
      <c r="C76" s="28"/>
      <c r="D76" s="28"/>
      <c r="E76" s="28"/>
      <c r="F76" s="28"/>
      <c r="G76" s="28"/>
      <c r="H76" s="28"/>
    </row>
    <row r="77" spans="1:8" x14ac:dyDescent="0.2">
      <c r="A77" s="3"/>
      <c r="B77" s="3"/>
      <c r="C77" s="28"/>
      <c r="D77" s="28"/>
      <c r="E77" s="28"/>
      <c r="F77" s="28"/>
      <c r="G77" s="28"/>
      <c r="H77" s="28"/>
    </row>
    <row r="78" spans="1:8" x14ac:dyDescent="0.2">
      <c r="A78" s="3"/>
      <c r="B78" s="3"/>
      <c r="C78" s="28"/>
      <c r="D78" s="28"/>
      <c r="E78" s="28"/>
      <c r="F78" s="28"/>
      <c r="G78" s="28"/>
      <c r="H78" s="28"/>
    </row>
    <row r="79" spans="1:8" x14ac:dyDescent="0.2">
      <c r="A79" s="3"/>
      <c r="B79" s="3"/>
      <c r="C79" s="28"/>
      <c r="D79" s="28"/>
      <c r="E79" s="28"/>
      <c r="F79" s="28"/>
      <c r="G79" s="28"/>
      <c r="H79" s="28"/>
    </row>
    <row r="80" spans="1:8" x14ac:dyDescent="0.2">
      <c r="A80" s="3"/>
      <c r="B80" s="3"/>
      <c r="C80" s="28"/>
      <c r="D80" s="28"/>
      <c r="E80" s="28"/>
      <c r="F80" s="28"/>
      <c r="G80" s="28"/>
      <c r="H80" s="28"/>
    </row>
    <row r="81" spans="1:8" x14ac:dyDescent="0.2">
      <c r="A81" s="3"/>
      <c r="B81" s="3"/>
      <c r="C81" s="28"/>
      <c r="D81" s="28"/>
      <c r="E81" s="28"/>
      <c r="F81" s="28"/>
      <c r="G81" s="28"/>
      <c r="H81" s="28"/>
    </row>
    <row r="82" spans="1:8" x14ac:dyDescent="0.2">
      <c r="A82" s="3"/>
      <c r="B82" s="3"/>
      <c r="C82" s="28"/>
      <c r="D82" s="28"/>
      <c r="E82" s="28"/>
      <c r="F82" s="28"/>
      <c r="G82" s="28"/>
      <c r="H82" s="28"/>
    </row>
    <row r="83" spans="1:8" x14ac:dyDescent="0.2">
      <c r="A83" s="3"/>
      <c r="B83" s="3"/>
      <c r="C83" s="28"/>
      <c r="D83" s="28"/>
      <c r="E83" s="28"/>
      <c r="F83" s="28"/>
      <c r="G83" s="28"/>
      <c r="H83" s="28"/>
    </row>
    <row r="84" spans="1:8" x14ac:dyDescent="0.2">
      <c r="A84" s="3"/>
      <c r="B84" s="3"/>
      <c r="C84" s="28"/>
      <c r="D84" s="28"/>
      <c r="E84" s="28"/>
      <c r="F84" s="28"/>
      <c r="G84" s="28"/>
      <c r="H84" s="28"/>
    </row>
    <row r="85" spans="1:8" x14ac:dyDescent="0.2">
      <c r="A85" s="3"/>
      <c r="B85" s="3"/>
      <c r="C85" s="28"/>
      <c r="D85" s="28"/>
      <c r="E85" s="28"/>
      <c r="F85" s="28"/>
      <c r="G85" s="28"/>
      <c r="H85" s="28"/>
    </row>
    <row r="86" spans="1:8" x14ac:dyDescent="0.2">
      <c r="A86" s="3"/>
      <c r="B86" s="3"/>
      <c r="C86" s="28"/>
      <c r="D86" s="28"/>
      <c r="E86" s="28"/>
      <c r="F86" s="28"/>
      <c r="G86" s="28"/>
      <c r="H86" s="28"/>
    </row>
    <row r="87" spans="1:8" x14ac:dyDescent="0.2">
      <c r="A87" s="3"/>
      <c r="B87" s="3"/>
      <c r="C87" s="28"/>
      <c r="D87" s="28"/>
      <c r="E87" s="28"/>
      <c r="F87" s="28"/>
      <c r="G87" s="28"/>
      <c r="H87" s="28"/>
    </row>
    <row r="88" spans="1:8" x14ac:dyDescent="0.2">
      <c r="A88" s="3"/>
      <c r="B88" s="3"/>
      <c r="C88" s="28"/>
      <c r="D88" s="28"/>
      <c r="E88" s="28"/>
      <c r="F88" s="28"/>
      <c r="G88" s="28"/>
      <c r="H88" s="28"/>
    </row>
    <row r="89" spans="1:8" x14ac:dyDescent="0.2">
      <c r="A89" s="3"/>
      <c r="B89" s="3"/>
      <c r="C89" s="28"/>
      <c r="D89" s="28"/>
      <c r="E89" s="28"/>
      <c r="F89" s="28"/>
      <c r="G89" s="28"/>
      <c r="H89" s="28"/>
    </row>
    <row r="90" spans="1:8" x14ac:dyDescent="0.2">
      <c r="A90" s="3"/>
      <c r="B90" s="3"/>
      <c r="C90" s="28"/>
      <c r="D90" s="28"/>
      <c r="E90" s="28"/>
      <c r="F90" s="28"/>
      <c r="G90" s="28"/>
      <c r="H90" s="28"/>
    </row>
    <row r="91" spans="1:8" x14ac:dyDescent="0.2">
      <c r="A91" s="3"/>
      <c r="B91" s="3"/>
      <c r="C91" s="28"/>
      <c r="D91" s="28"/>
      <c r="E91" s="28"/>
      <c r="F91" s="28"/>
      <c r="G91" s="28"/>
      <c r="H91" s="28"/>
    </row>
    <row r="92" spans="1:8" x14ac:dyDescent="0.2">
      <c r="A92" s="3"/>
      <c r="B92" s="3"/>
      <c r="C92" s="28"/>
      <c r="D92" s="28"/>
      <c r="E92" s="28"/>
      <c r="F92" s="28"/>
      <c r="G92" s="28"/>
      <c r="H92" s="28"/>
    </row>
    <row r="93" spans="1:8" x14ac:dyDescent="0.2">
      <c r="A93" s="3"/>
      <c r="B93" s="3"/>
      <c r="C93" s="28"/>
      <c r="D93" s="28"/>
      <c r="E93" s="28"/>
      <c r="F93" s="28"/>
      <c r="G93" s="28"/>
      <c r="H93" s="28"/>
    </row>
    <row r="94" spans="1:8" x14ac:dyDescent="0.2">
      <c r="A94" s="3"/>
      <c r="B94" s="3"/>
      <c r="C94" s="28"/>
      <c r="D94" s="28"/>
      <c r="E94" s="28"/>
      <c r="F94" s="28"/>
      <c r="G94" s="28"/>
      <c r="H94" s="28"/>
    </row>
    <row r="95" spans="1:8" x14ac:dyDescent="0.2">
      <c r="A95" s="3"/>
      <c r="B95" s="3"/>
      <c r="C95" s="28"/>
      <c r="D95" s="28"/>
      <c r="E95" s="28"/>
      <c r="F95" s="28"/>
      <c r="G95" s="28"/>
      <c r="H95" s="28"/>
    </row>
    <row r="96" spans="1:8" x14ac:dyDescent="0.2">
      <c r="A96" s="3"/>
      <c r="B96" s="3"/>
      <c r="C96" s="28"/>
      <c r="D96" s="28"/>
      <c r="E96" s="28"/>
      <c r="F96" s="28"/>
      <c r="G96" s="28"/>
      <c r="H96" s="28"/>
    </row>
    <row r="97" spans="1:8" x14ac:dyDescent="0.2">
      <c r="A97" s="3"/>
      <c r="B97" s="3"/>
      <c r="C97" s="28"/>
      <c r="D97" s="28"/>
      <c r="E97" s="28"/>
      <c r="F97" s="28"/>
      <c r="G97" s="28"/>
      <c r="H97" s="28"/>
    </row>
    <row r="98" spans="1:8" x14ac:dyDescent="0.2">
      <c r="A98" s="3"/>
      <c r="B98" s="3"/>
      <c r="C98" s="28"/>
      <c r="D98" s="28"/>
      <c r="E98" s="28"/>
      <c r="F98" s="28"/>
      <c r="G98" s="28"/>
      <c r="H98" s="28"/>
    </row>
    <row r="99" spans="1:8" x14ac:dyDescent="0.2">
      <c r="A99" s="3"/>
      <c r="B99" s="3"/>
      <c r="C99" s="28"/>
      <c r="D99" s="28"/>
      <c r="E99" s="28"/>
      <c r="F99" s="28"/>
      <c r="G99" s="28"/>
      <c r="H99" s="28"/>
    </row>
    <row r="100" spans="1:8" x14ac:dyDescent="0.2">
      <c r="A100" s="3"/>
      <c r="B100" s="3"/>
      <c r="C100" s="28"/>
      <c r="D100" s="28"/>
      <c r="E100" s="28"/>
      <c r="F100" s="28"/>
      <c r="G100" s="28"/>
      <c r="H100" s="28"/>
    </row>
    <row r="101" spans="1:8" x14ac:dyDescent="0.2">
      <c r="A101" s="3"/>
      <c r="B101" s="3"/>
      <c r="C101" s="28"/>
      <c r="D101" s="28"/>
      <c r="E101" s="28"/>
      <c r="F101" s="28"/>
      <c r="G101" s="28"/>
      <c r="H101" s="28"/>
    </row>
    <row r="102" spans="1:8" x14ac:dyDescent="0.2">
      <c r="A102" s="3"/>
      <c r="B102" s="3"/>
      <c r="C102" s="28"/>
      <c r="D102" s="28"/>
      <c r="E102" s="28"/>
      <c r="F102" s="28"/>
      <c r="G102" s="28"/>
      <c r="H102" s="28"/>
    </row>
    <row r="103" spans="1:8" x14ac:dyDescent="0.2">
      <c r="A103" s="3"/>
      <c r="B103" s="3"/>
      <c r="C103" s="28"/>
      <c r="D103" s="28"/>
      <c r="E103" s="28"/>
      <c r="F103" s="28"/>
      <c r="G103" s="28"/>
      <c r="H103" s="28"/>
    </row>
    <row r="104" spans="1:8" x14ac:dyDescent="0.2">
      <c r="A104" s="3"/>
      <c r="B104" s="3"/>
      <c r="C104" s="28"/>
      <c r="D104" s="28"/>
      <c r="E104" s="28"/>
      <c r="F104" s="28"/>
      <c r="G104" s="28"/>
      <c r="H104" s="28"/>
    </row>
    <row r="105" spans="1:8" x14ac:dyDescent="0.2">
      <c r="A105" s="3"/>
      <c r="B105" s="3"/>
      <c r="C105" s="28"/>
      <c r="D105" s="28"/>
      <c r="E105" s="28"/>
      <c r="F105" s="28"/>
      <c r="G105" s="28"/>
      <c r="H105" s="28"/>
    </row>
    <row r="106" spans="1:8" x14ac:dyDescent="0.2">
      <c r="A106" s="3"/>
      <c r="B106" s="3"/>
      <c r="C106" s="28"/>
      <c r="D106" s="28"/>
      <c r="E106" s="28"/>
      <c r="F106" s="28"/>
      <c r="G106" s="28"/>
      <c r="H106" s="28"/>
    </row>
    <row r="107" spans="1:8" x14ac:dyDescent="0.2">
      <c r="A107" s="3"/>
      <c r="B107" s="3"/>
      <c r="C107" s="28"/>
      <c r="D107" s="28"/>
      <c r="E107" s="28"/>
      <c r="F107" s="28"/>
      <c r="G107" s="28"/>
      <c r="H107" s="28"/>
    </row>
    <row r="108" spans="1:8" x14ac:dyDescent="0.2">
      <c r="A108" s="3"/>
      <c r="B108" s="3"/>
      <c r="C108" s="28"/>
      <c r="D108" s="28"/>
      <c r="E108" s="28"/>
      <c r="F108" s="28"/>
      <c r="G108" s="28"/>
      <c r="H108" s="28"/>
    </row>
    <row r="109" spans="1:8" x14ac:dyDescent="0.2">
      <c r="A109" s="3"/>
      <c r="B109" s="3"/>
      <c r="C109" s="28"/>
      <c r="D109" s="28"/>
      <c r="E109" s="28"/>
      <c r="F109" s="28"/>
      <c r="G109" s="28"/>
      <c r="H109" s="28"/>
    </row>
    <row r="110" spans="1:8" x14ac:dyDescent="0.2">
      <c r="A110" s="3"/>
      <c r="B110" s="3"/>
      <c r="C110" s="28"/>
      <c r="D110" s="28"/>
      <c r="E110" s="28"/>
      <c r="F110" s="28"/>
      <c r="G110" s="28"/>
      <c r="H110" s="28"/>
    </row>
    <row r="111" spans="1:8" x14ac:dyDescent="0.2">
      <c r="A111" s="3"/>
      <c r="B111" s="3"/>
      <c r="C111" s="28"/>
      <c r="D111" s="28"/>
      <c r="E111" s="28"/>
      <c r="F111" s="28"/>
      <c r="G111" s="28"/>
      <c r="H111" s="28"/>
    </row>
    <row r="112" spans="1:8" x14ac:dyDescent="0.2">
      <c r="A112" s="3"/>
      <c r="B112" s="3"/>
      <c r="C112" s="28"/>
      <c r="D112" s="28"/>
      <c r="E112" s="28"/>
      <c r="F112" s="28"/>
      <c r="G112" s="28"/>
      <c r="H112" s="28"/>
    </row>
    <row r="113" spans="1:8" x14ac:dyDescent="0.2">
      <c r="A113" s="3"/>
      <c r="B113" s="3"/>
      <c r="C113" s="28"/>
      <c r="D113" s="28"/>
      <c r="E113" s="28"/>
      <c r="F113" s="28"/>
      <c r="G113" s="28"/>
      <c r="H113" s="28"/>
    </row>
    <row r="114" spans="1:8" x14ac:dyDescent="0.2">
      <c r="A114" s="3"/>
      <c r="B114" s="3"/>
      <c r="C114" s="28"/>
      <c r="D114" s="28"/>
      <c r="E114" s="28"/>
      <c r="F114" s="28"/>
      <c r="G114" s="28"/>
      <c r="H114" s="28"/>
    </row>
    <row r="115" spans="1:8" x14ac:dyDescent="0.2">
      <c r="A115" s="3"/>
      <c r="B115" s="3"/>
      <c r="C115" s="28"/>
      <c r="D115" s="28"/>
      <c r="E115" s="28"/>
      <c r="F115" s="28"/>
      <c r="G115" s="28"/>
      <c r="H115" s="28"/>
    </row>
    <row r="116" spans="1:8" x14ac:dyDescent="0.2">
      <c r="A116" s="3"/>
      <c r="B116" s="3"/>
      <c r="C116" s="28"/>
      <c r="D116" s="28"/>
      <c r="E116" s="28"/>
      <c r="F116" s="28"/>
      <c r="G116" s="28"/>
      <c r="H116" s="28"/>
    </row>
    <row r="117" spans="1:8" x14ac:dyDescent="0.2">
      <c r="A117" s="3"/>
      <c r="B117" s="3"/>
      <c r="C117" s="28"/>
      <c r="D117" s="28"/>
      <c r="E117" s="28"/>
      <c r="F117" s="28"/>
      <c r="G117" s="28"/>
      <c r="H117" s="28"/>
    </row>
    <row r="118" spans="1:8" x14ac:dyDescent="0.2">
      <c r="A118" s="3"/>
      <c r="B118" s="3"/>
      <c r="C118" s="28"/>
      <c r="D118" s="28"/>
      <c r="E118" s="28"/>
      <c r="F118" s="28"/>
      <c r="G118" s="28"/>
      <c r="H118" s="28"/>
    </row>
    <row r="119" spans="1:8" x14ac:dyDescent="0.2">
      <c r="A119" s="3"/>
      <c r="B119" s="3"/>
      <c r="C119" s="28"/>
      <c r="D119" s="28"/>
      <c r="E119" s="28"/>
      <c r="F119" s="28"/>
      <c r="G119" s="28"/>
      <c r="H119" s="28"/>
    </row>
    <row r="120" spans="1:8" x14ac:dyDescent="0.2">
      <c r="A120" s="3"/>
      <c r="B120" s="3"/>
      <c r="C120" s="28"/>
      <c r="D120" s="28"/>
      <c r="E120" s="28"/>
      <c r="F120" s="28"/>
      <c r="G120" s="28"/>
      <c r="H120" s="28"/>
    </row>
    <row r="121" spans="1:8" x14ac:dyDescent="0.2">
      <c r="A121" s="3"/>
      <c r="B121" s="3"/>
      <c r="C121" s="28"/>
      <c r="D121" s="28"/>
      <c r="E121" s="28"/>
      <c r="F121" s="28"/>
      <c r="G121" s="28"/>
      <c r="H121" s="28"/>
    </row>
    <row r="122" spans="1:8" x14ac:dyDescent="0.2">
      <c r="A122" s="3"/>
      <c r="B122" s="3"/>
      <c r="C122" s="28"/>
      <c r="D122" s="28"/>
      <c r="E122" s="28"/>
      <c r="F122" s="28"/>
      <c r="G122" s="28"/>
      <c r="H122" s="28"/>
    </row>
    <row r="123" spans="1:8" x14ac:dyDescent="0.2">
      <c r="A123" s="3"/>
      <c r="B123" s="3"/>
      <c r="C123" s="28"/>
      <c r="D123" s="28"/>
      <c r="E123" s="28"/>
      <c r="F123" s="28"/>
      <c r="G123" s="28"/>
      <c r="H123" s="28"/>
    </row>
    <row r="124" spans="1:8" x14ac:dyDescent="0.2">
      <c r="A124" s="3"/>
      <c r="B124" s="3"/>
      <c r="C124" s="28"/>
      <c r="D124" s="28"/>
      <c r="E124" s="28"/>
      <c r="F124" s="28"/>
      <c r="G124" s="28"/>
      <c r="H124" s="28"/>
    </row>
  </sheetData>
  <mergeCells count="3">
    <mergeCell ref="C2:D2"/>
    <mergeCell ref="E2:F2"/>
    <mergeCell ref="G2:H2"/>
  </mergeCells>
  <conditionalFormatting sqref="C4:H124">
    <cfRule type="containsBlanks" priority="4" stopIfTrue="1">
      <formula>LEN(TRIM(C4))=0</formula>
    </cfRule>
    <cfRule type="cellIs" dxfId="0" priority="5" operator="lessThan">
      <formula>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2:BB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6" width="9" style="3" customWidth="1"/>
    <col min="27" max="16384" width="8.875" style="3"/>
  </cols>
  <sheetData>
    <row r="2" spans="1:54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A2" s="3" t="s">
        <v>52</v>
      </c>
      <c r="AQ2" s="3" t="s">
        <v>48</v>
      </c>
      <c r="BB2" s="3" t="s">
        <v>41</v>
      </c>
    </row>
    <row r="3" spans="1:54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40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AA3" s="3" t="s">
        <v>56</v>
      </c>
      <c r="AQ3" s="3" t="s">
        <v>55</v>
      </c>
      <c r="BB3" s="3" t="s">
        <v>55</v>
      </c>
    </row>
    <row r="4" spans="1:54" x14ac:dyDescent="0.2">
      <c r="A4" s="3" t="s">
        <v>11</v>
      </c>
      <c r="B4" s="3">
        <v>2017</v>
      </c>
      <c r="C4" s="4">
        <f t="shared" ref="C4:N18" ca="1" si="0">RANDBETWEEN(1,9)*10^5</f>
        <v>100000</v>
      </c>
      <c r="D4" s="4">
        <f t="shared" ca="1" si="0"/>
        <v>900000</v>
      </c>
      <c r="E4" s="4">
        <f t="shared" ca="1" si="0"/>
        <v>200000</v>
      </c>
      <c r="F4" s="4">
        <f t="shared" ca="1" si="0"/>
        <v>800000</v>
      </c>
      <c r="G4" s="4">
        <f t="shared" ca="1" si="0"/>
        <v>600000</v>
      </c>
      <c r="H4" s="4">
        <f t="shared" ca="1" si="0"/>
        <v>800000</v>
      </c>
      <c r="I4" s="4">
        <f t="shared" ca="1" si="0"/>
        <v>100000</v>
      </c>
      <c r="J4" s="4">
        <f t="shared" ca="1" si="0"/>
        <v>200000</v>
      </c>
      <c r="K4" s="4">
        <f t="shared" ca="1" si="0"/>
        <v>400000</v>
      </c>
      <c r="L4" s="4">
        <f t="shared" ca="1" si="0"/>
        <v>800000</v>
      </c>
      <c r="M4" s="4">
        <f t="shared" ca="1" si="0"/>
        <v>200000</v>
      </c>
      <c r="N4" s="4">
        <f t="shared" ca="1" si="0"/>
        <v>700000</v>
      </c>
      <c r="R4" s="3" t="str">
        <f>CONCATENATE(Info!$B$36," - ",Info!$C$36)</f>
        <v>2017-01-01 - 2018-03-01</v>
      </c>
      <c r="S4" s="4">
        <f t="shared" ref="S4:V5" ca="1" si="1">RANDBETWEEN(1,9)*10^5</f>
        <v>800000</v>
      </c>
      <c r="T4" s="4">
        <f t="shared" ca="1" si="1"/>
        <v>100000</v>
      </c>
      <c r="U4" s="4">
        <f t="shared" ca="1" si="1"/>
        <v>200000</v>
      </c>
      <c r="V4" s="4">
        <f t="shared" ca="1" si="1"/>
        <v>800000</v>
      </c>
    </row>
    <row r="5" spans="1:54" x14ac:dyDescent="0.2">
      <c r="A5" s="3" t="s">
        <v>18</v>
      </c>
      <c r="B5" s="3" t="s">
        <v>19</v>
      </c>
      <c r="C5" s="4">
        <f t="shared" ca="1" si="0"/>
        <v>500000</v>
      </c>
      <c r="D5" s="4">
        <f t="shared" ca="1" si="0"/>
        <v>200000</v>
      </c>
      <c r="E5" s="4">
        <f t="shared" ca="1" si="0"/>
        <v>300000</v>
      </c>
      <c r="F5" s="4">
        <f t="shared" ca="1" si="0"/>
        <v>600000</v>
      </c>
      <c r="G5" s="4">
        <f t="shared" ca="1" si="0"/>
        <v>200000</v>
      </c>
      <c r="H5" s="4">
        <f t="shared" ca="1" si="0"/>
        <v>300000</v>
      </c>
      <c r="I5" s="4">
        <f t="shared" ca="1" si="0"/>
        <v>100000</v>
      </c>
      <c r="J5" s="4">
        <f t="shared" ca="1" si="0"/>
        <v>800000</v>
      </c>
      <c r="K5" s="4">
        <f t="shared" ca="1" si="0"/>
        <v>700000</v>
      </c>
      <c r="L5" s="4">
        <f t="shared" ca="1" si="0"/>
        <v>700000</v>
      </c>
      <c r="M5" s="4">
        <f t="shared" ca="1" si="0"/>
        <v>600000</v>
      </c>
      <c r="N5" s="4">
        <f t="shared" ca="1" si="0"/>
        <v>400000</v>
      </c>
      <c r="R5" s="3" t="str">
        <f>CONCATENATE(Info!$D$36," - ",Info!$E$36)</f>
        <v>2017-01-01 - 2018-03-01</v>
      </c>
      <c r="S5" s="4">
        <f t="shared" ca="1" si="1"/>
        <v>200000</v>
      </c>
      <c r="T5" s="4">
        <f t="shared" ca="1" si="1"/>
        <v>200000</v>
      </c>
      <c r="U5" s="4">
        <f t="shared" ca="1" si="1"/>
        <v>500000</v>
      </c>
      <c r="V5" s="4">
        <f t="shared" ca="1" si="1"/>
        <v>600000</v>
      </c>
      <c r="W5" s="29">
        <f ca="1">S5/T5-1</f>
        <v>0</v>
      </c>
    </row>
    <row r="6" spans="1:54" x14ac:dyDescent="0.2">
      <c r="A6" s="3" t="s">
        <v>15</v>
      </c>
      <c r="B6" s="3" t="s">
        <v>20</v>
      </c>
      <c r="C6" s="4">
        <f t="shared" ca="1" si="0"/>
        <v>400000</v>
      </c>
      <c r="D6" s="4">
        <f t="shared" ca="1" si="0"/>
        <v>900000</v>
      </c>
      <c r="E6" s="4">
        <f t="shared" ca="1" si="0"/>
        <v>700000</v>
      </c>
      <c r="F6" s="4">
        <f t="shared" ca="1" si="0"/>
        <v>900000</v>
      </c>
      <c r="G6" s="4">
        <f t="shared" ca="1" si="0"/>
        <v>800000</v>
      </c>
      <c r="H6" s="4">
        <f t="shared" ca="1" si="0"/>
        <v>100000</v>
      </c>
      <c r="I6" s="4">
        <f t="shared" ca="1" si="0"/>
        <v>600000</v>
      </c>
      <c r="J6" s="4">
        <f t="shared" ca="1" si="0"/>
        <v>600000</v>
      </c>
      <c r="K6" s="4">
        <f t="shared" ca="1" si="0"/>
        <v>100000</v>
      </c>
      <c r="L6" s="4">
        <f t="shared" ca="1" si="0"/>
        <v>500000</v>
      </c>
      <c r="M6" s="4">
        <f t="shared" ca="1" si="0"/>
        <v>100000</v>
      </c>
      <c r="N6" s="4">
        <f t="shared" ca="1" si="0"/>
        <v>500000</v>
      </c>
      <c r="S6" s="14">
        <f ca="1">S5/S4-1</f>
        <v>-0.75</v>
      </c>
      <c r="T6" s="14">
        <f ca="1">T5/T4-1</f>
        <v>1</v>
      </c>
    </row>
    <row r="7" spans="1:54" x14ac:dyDescent="0.2">
      <c r="A7" s="3" t="s">
        <v>21</v>
      </c>
      <c r="B7" s="3" t="s">
        <v>22</v>
      </c>
      <c r="C7" s="4">
        <f t="shared" ca="1" si="0"/>
        <v>700000</v>
      </c>
      <c r="D7" s="4">
        <f t="shared" ca="1" si="0"/>
        <v>700000</v>
      </c>
      <c r="E7" s="4">
        <f t="shared" ca="1" si="0"/>
        <v>400000</v>
      </c>
      <c r="F7" s="4">
        <f t="shared" ca="1" si="0"/>
        <v>900000</v>
      </c>
      <c r="G7" s="4">
        <f t="shared" ca="1" si="0"/>
        <v>800000</v>
      </c>
      <c r="H7" s="4">
        <f t="shared" ca="1" si="0"/>
        <v>500000</v>
      </c>
      <c r="I7" s="4">
        <f t="shared" ca="1" si="0"/>
        <v>900000</v>
      </c>
      <c r="J7" s="4">
        <f t="shared" ca="1" si="0"/>
        <v>500000</v>
      </c>
      <c r="K7" s="4">
        <f t="shared" ca="1" si="0"/>
        <v>300000</v>
      </c>
      <c r="L7" s="4">
        <f t="shared" ca="1" si="0"/>
        <v>500000</v>
      </c>
      <c r="M7" s="4">
        <f t="shared" ca="1" si="0"/>
        <v>300000</v>
      </c>
      <c r="N7" s="4">
        <f t="shared" ca="1" si="0"/>
        <v>400000</v>
      </c>
    </row>
    <row r="8" spans="1:54" x14ac:dyDescent="0.2">
      <c r="A8" s="3" t="s">
        <v>23</v>
      </c>
      <c r="B8" s="3" t="s">
        <v>24</v>
      </c>
      <c r="C8" s="4">
        <f t="shared" ca="1" si="0"/>
        <v>100000</v>
      </c>
      <c r="D8" s="4">
        <f t="shared" ca="1" si="0"/>
        <v>300000</v>
      </c>
      <c r="E8" s="4">
        <f t="shared" ca="1" si="0"/>
        <v>600000</v>
      </c>
      <c r="F8" s="4">
        <f t="shared" ca="1" si="0"/>
        <v>300000</v>
      </c>
      <c r="G8" s="4">
        <f t="shared" ca="1" si="0"/>
        <v>200000</v>
      </c>
      <c r="H8" s="4">
        <f t="shared" ca="1" si="0"/>
        <v>700000</v>
      </c>
      <c r="I8" s="4">
        <f t="shared" ca="1" si="0"/>
        <v>700000</v>
      </c>
      <c r="J8" s="4">
        <f t="shared" ca="1" si="0"/>
        <v>900000</v>
      </c>
      <c r="K8" s="4">
        <f t="shared" ca="1" si="0"/>
        <v>200000</v>
      </c>
      <c r="L8" s="4">
        <f t="shared" ca="1" si="0"/>
        <v>900000</v>
      </c>
      <c r="M8" s="4">
        <f t="shared" ca="1" si="0"/>
        <v>300000</v>
      </c>
      <c r="N8" s="4">
        <f t="shared" ca="1" si="0"/>
        <v>900000</v>
      </c>
      <c r="S8" s="3" t="str">
        <f>IF(Info!$B$15="","Клиент",Info!$B$15)</f>
        <v>CITILINK</v>
      </c>
      <c r="T8" s="3" t="s">
        <v>108</v>
      </c>
      <c r="U8" s="3" t="s">
        <v>41</v>
      </c>
    </row>
    <row r="9" spans="1:54" x14ac:dyDescent="0.2">
      <c r="A9" s="3" t="s">
        <v>25</v>
      </c>
      <c r="B9" s="3" t="s">
        <v>26</v>
      </c>
      <c r="C9" s="4">
        <f t="shared" ca="1" si="0"/>
        <v>300000</v>
      </c>
      <c r="D9" s="4">
        <f t="shared" ca="1" si="0"/>
        <v>400000</v>
      </c>
      <c r="E9" s="4">
        <f t="shared" ca="1" si="0"/>
        <v>700000</v>
      </c>
      <c r="F9" s="4">
        <f t="shared" ca="1" si="0"/>
        <v>200000</v>
      </c>
      <c r="G9" s="4">
        <f t="shared" ca="1" si="0"/>
        <v>400000</v>
      </c>
      <c r="H9" s="4">
        <f t="shared" ca="1" si="0"/>
        <v>200000</v>
      </c>
      <c r="I9" s="4">
        <f t="shared" ca="1" si="0"/>
        <v>500000</v>
      </c>
      <c r="J9" s="4">
        <f t="shared" ca="1" si="0"/>
        <v>400000</v>
      </c>
      <c r="K9" s="4">
        <f t="shared" ca="1" si="0"/>
        <v>200000</v>
      </c>
      <c r="L9" s="4">
        <f t="shared" ca="1" si="0"/>
        <v>300000</v>
      </c>
      <c r="M9" s="4">
        <f t="shared" ca="1" si="0"/>
        <v>600000</v>
      </c>
      <c r="N9" s="4">
        <f t="shared" ca="1" si="0"/>
        <v>900000</v>
      </c>
      <c r="R9" s="3" t="s">
        <v>114</v>
      </c>
      <c r="S9" s="4">
        <f t="shared" ref="S9:U10" ca="1" si="2">RANDBETWEEN(1,9)*10^5</f>
        <v>600000</v>
      </c>
      <c r="T9" s="4">
        <f t="shared" ca="1" si="2"/>
        <v>300000</v>
      </c>
      <c r="U9" s="4">
        <f t="shared" ca="1" si="2"/>
        <v>700000</v>
      </c>
      <c r="V9" s="4"/>
    </row>
    <row r="10" spans="1:54" x14ac:dyDescent="0.2">
      <c r="A10" s="3" t="s">
        <v>27</v>
      </c>
      <c r="B10" s="3" t="s">
        <v>28</v>
      </c>
      <c r="C10" s="4">
        <f t="shared" ca="1" si="0"/>
        <v>300000</v>
      </c>
      <c r="D10" s="4">
        <f t="shared" ca="1" si="0"/>
        <v>900000</v>
      </c>
      <c r="E10" s="4">
        <f t="shared" ca="1" si="0"/>
        <v>700000</v>
      </c>
      <c r="F10" s="4">
        <f t="shared" ca="1" si="0"/>
        <v>700000</v>
      </c>
      <c r="G10" s="4">
        <f t="shared" ca="1" si="0"/>
        <v>200000</v>
      </c>
      <c r="H10" s="4">
        <f t="shared" ca="1" si="0"/>
        <v>400000</v>
      </c>
      <c r="I10" s="4">
        <f t="shared" ca="1" si="0"/>
        <v>400000</v>
      </c>
      <c r="J10" s="4">
        <f t="shared" ca="1" si="0"/>
        <v>200000</v>
      </c>
      <c r="K10" s="4">
        <f t="shared" ca="1" si="0"/>
        <v>200000</v>
      </c>
      <c r="L10" s="4">
        <f t="shared" ca="1" si="0"/>
        <v>400000</v>
      </c>
      <c r="M10" s="4">
        <f t="shared" ca="1" si="0"/>
        <v>500000</v>
      </c>
      <c r="N10" s="4">
        <f t="shared" ca="1" si="0"/>
        <v>100000</v>
      </c>
      <c r="R10" s="3" t="s">
        <v>115</v>
      </c>
      <c r="S10" s="4">
        <f t="shared" ca="1" si="2"/>
        <v>700000</v>
      </c>
      <c r="T10" s="4">
        <f t="shared" ca="1" si="2"/>
        <v>400000</v>
      </c>
      <c r="U10" s="4">
        <f t="shared" ca="1" si="2"/>
        <v>500000</v>
      </c>
      <c r="V10" s="4"/>
    </row>
    <row r="11" spans="1:54" x14ac:dyDescent="0.2">
      <c r="A11" s="3" t="s">
        <v>29</v>
      </c>
      <c r="B11" s="3" t="s">
        <v>30</v>
      </c>
      <c r="C11" s="4">
        <f t="shared" ca="1" si="0"/>
        <v>100000</v>
      </c>
      <c r="D11" s="4">
        <f t="shared" ca="1" si="0"/>
        <v>400000</v>
      </c>
      <c r="E11" s="4">
        <f t="shared" ca="1" si="0"/>
        <v>100000</v>
      </c>
      <c r="F11" s="4">
        <f t="shared" ca="1" si="0"/>
        <v>200000</v>
      </c>
      <c r="G11" s="4">
        <f t="shared" ca="1" si="0"/>
        <v>400000</v>
      </c>
      <c r="H11" s="4">
        <f t="shared" ca="1" si="0"/>
        <v>900000</v>
      </c>
      <c r="I11" s="4">
        <f t="shared" ca="1" si="0"/>
        <v>800000</v>
      </c>
      <c r="J11" s="4">
        <f t="shared" ca="1" si="0"/>
        <v>400000</v>
      </c>
      <c r="K11" s="4">
        <f t="shared" ca="1" si="0"/>
        <v>600000</v>
      </c>
      <c r="L11" s="4">
        <f t="shared" ca="1" si="0"/>
        <v>500000</v>
      </c>
      <c r="M11" s="4">
        <f t="shared" ca="1" si="0"/>
        <v>200000</v>
      </c>
      <c r="N11" s="4">
        <f t="shared" ca="1" si="0"/>
        <v>300000</v>
      </c>
    </row>
    <row r="12" spans="1:54" x14ac:dyDescent="0.2">
      <c r="A12" s="3" t="s">
        <v>31</v>
      </c>
      <c r="B12" s="3" t="s">
        <v>32</v>
      </c>
      <c r="C12" s="4">
        <f t="shared" ca="1" si="0"/>
        <v>500000</v>
      </c>
      <c r="D12" s="4">
        <f t="shared" ca="1" si="0"/>
        <v>900000</v>
      </c>
      <c r="E12" s="4">
        <f t="shared" ca="1" si="0"/>
        <v>500000</v>
      </c>
      <c r="F12" s="4">
        <f t="shared" ca="1" si="0"/>
        <v>600000</v>
      </c>
      <c r="G12" s="4">
        <f t="shared" ca="1" si="0"/>
        <v>200000</v>
      </c>
      <c r="H12" s="4">
        <f t="shared" ca="1" si="0"/>
        <v>300000</v>
      </c>
      <c r="I12" s="4">
        <f t="shared" ca="1" si="0"/>
        <v>700000</v>
      </c>
      <c r="J12" s="4">
        <f t="shared" ca="1" si="0"/>
        <v>400000</v>
      </c>
      <c r="K12" s="4">
        <f t="shared" ca="1" si="0"/>
        <v>900000</v>
      </c>
      <c r="L12" s="4">
        <f t="shared" ca="1" si="0"/>
        <v>600000</v>
      </c>
      <c r="M12" s="4">
        <f t="shared" ca="1" si="0"/>
        <v>400000</v>
      </c>
      <c r="N12" s="4">
        <f t="shared" ca="1" si="0"/>
        <v>800000</v>
      </c>
    </row>
    <row r="13" spans="1:54" x14ac:dyDescent="0.2">
      <c r="A13" s="3" t="s">
        <v>33</v>
      </c>
      <c r="B13" s="3" t="s">
        <v>34</v>
      </c>
      <c r="C13" s="4">
        <f t="shared" ca="1" si="0"/>
        <v>900000</v>
      </c>
      <c r="D13" s="4">
        <f t="shared" ca="1" si="0"/>
        <v>400000</v>
      </c>
      <c r="E13" s="4">
        <f t="shared" ca="1" si="0"/>
        <v>500000</v>
      </c>
      <c r="F13" s="4">
        <f t="shared" ca="1" si="0"/>
        <v>600000</v>
      </c>
      <c r="G13" s="4">
        <f t="shared" ca="1" si="0"/>
        <v>800000</v>
      </c>
      <c r="H13" s="4">
        <f t="shared" ca="1" si="0"/>
        <v>600000</v>
      </c>
      <c r="I13" s="4">
        <f t="shared" ca="1" si="0"/>
        <v>200000</v>
      </c>
      <c r="J13" s="4">
        <f t="shared" ca="1" si="0"/>
        <v>300000</v>
      </c>
      <c r="K13" s="4">
        <f t="shared" ca="1" si="0"/>
        <v>600000</v>
      </c>
      <c r="L13" s="4">
        <f t="shared" ca="1" si="0"/>
        <v>900000</v>
      </c>
      <c r="M13" s="4">
        <f t="shared" ca="1" si="0"/>
        <v>300000</v>
      </c>
      <c r="N13" s="4">
        <f t="shared" ca="1" si="0"/>
        <v>700000</v>
      </c>
    </row>
    <row r="14" spans="1:54" x14ac:dyDescent="0.2">
      <c r="A14" s="3" t="s">
        <v>35</v>
      </c>
      <c r="B14" s="3" t="s">
        <v>36</v>
      </c>
      <c r="C14" s="4">
        <f t="shared" ca="1" si="0"/>
        <v>200000</v>
      </c>
      <c r="D14" s="4">
        <f t="shared" ca="1" si="0"/>
        <v>500000</v>
      </c>
      <c r="E14" s="4">
        <f t="shared" ca="1" si="0"/>
        <v>300000</v>
      </c>
      <c r="F14" s="4">
        <f t="shared" ca="1" si="0"/>
        <v>700000</v>
      </c>
      <c r="G14" s="4">
        <f t="shared" ca="1" si="0"/>
        <v>800000</v>
      </c>
      <c r="H14" s="4">
        <f t="shared" ca="1" si="0"/>
        <v>500000</v>
      </c>
      <c r="I14" s="4">
        <f t="shared" ca="1" si="0"/>
        <v>900000</v>
      </c>
      <c r="J14" s="4">
        <f t="shared" ca="1" si="0"/>
        <v>600000</v>
      </c>
      <c r="K14" s="4">
        <f t="shared" ca="1" si="0"/>
        <v>500000</v>
      </c>
      <c r="L14" s="4">
        <f t="shared" ca="1" si="0"/>
        <v>700000</v>
      </c>
      <c r="M14" s="4">
        <f t="shared" ca="1" si="0"/>
        <v>400000</v>
      </c>
      <c r="N14" s="4">
        <f t="shared" ca="1" si="0"/>
        <v>600000</v>
      </c>
      <c r="R14" s="43" t="s">
        <v>42</v>
      </c>
      <c r="S14" s="43"/>
      <c r="T14" s="43"/>
      <c r="U14" s="43"/>
      <c r="V14" s="43"/>
      <c r="W14" s="43"/>
    </row>
    <row r="15" spans="1:54" x14ac:dyDescent="0.2">
      <c r="A15" s="3" t="s">
        <v>37</v>
      </c>
      <c r="B15" s="3" t="s">
        <v>38</v>
      </c>
      <c r="C15" s="4">
        <f t="shared" ca="1" si="0"/>
        <v>200000</v>
      </c>
      <c r="D15" s="4">
        <f t="shared" ca="1" si="0"/>
        <v>500000</v>
      </c>
      <c r="E15" s="4">
        <f t="shared" ca="1" si="0"/>
        <v>400000</v>
      </c>
      <c r="F15" s="4">
        <f t="shared" ca="1" si="0"/>
        <v>300000</v>
      </c>
      <c r="G15" s="4">
        <f t="shared" ca="1" si="0"/>
        <v>300000</v>
      </c>
      <c r="H15" s="4">
        <f t="shared" ca="1" si="0"/>
        <v>400000</v>
      </c>
      <c r="I15" s="4">
        <f t="shared" ca="1" si="0"/>
        <v>300000</v>
      </c>
      <c r="J15" s="4">
        <f t="shared" ca="1" si="0"/>
        <v>100000</v>
      </c>
      <c r="K15" s="4">
        <f t="shared" ca="1" si="0"/>
        <v>800000</v>
      </c>
      <c r="L15" s="4">
        <f t="shared" ca="1" si="0"/>
        <v>400000</v>
      </c>
      <c r="M15" s="4">
        <f t="shared" ca="1" si="0"/>
        <v>700000</v>
      </c>
      <c r="N15" s="4">
        <f t="shared" ca="1" si="0"/>
        <v>800000</v>
      </c>
      <c r="R15" s="12" t="s">
        <v>40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</row>
    <row r="16" spans="1:54" x14ac:dyDescent="0.2">
      <c r="A16" s="3" t="s">
        <v>16</v>
      </c>
      <c r="B16" s="3">
        <v>2018</v>
      </c>
      <c r="C16" s="4">
        <f t="shared" ca="1" si="0"/>
        <v>500000</v>
      </c>
      <c r="D16" s="4">
        <f t="shared" ca="1" si="0"/>
        <v>800000</v>
      </c>
      <c r="E16" s="4">
        <f t="shared" ca="1" si="0"/>
        <v>100000</v>
      </c>
      <c r="F16" s="4">
        <f t="shared" ca="1" si="0"/>
        <v>600000</v>
      </c>
      <c r="G16" s="4">
        <f t="shared" ca="1" si="0"/>
        <v>300000</v>
      </c>
      <c r="H16" s="4">
        <f t="shared" ca="1" si="0"/>
        <v>900000</v>
      </c>
      <c r="I16" s="4">
        <f t="shared" ca="1" si="0"/>
        <v>500000</v>
      </c>
      <c r="J16" s="4">
        <f t="shared" ca="1" si="0"/>
        <v>300000</v>
      </c>
      <c r="K16" s="4">
        <f t="shared" ca="1" si="0"/>
        <v>300000</v>
      </c>
      <c r="L16" s="4">
        <f t="shared" ca="1" si="0"/>
        <v>500000</v>
      </c>
      <c r="M16" s="4">
        <f t="shared" ca="1" si="0"/>
        <v>300000</v>
      </c>
      <c r="N16" s="4">
        <f t="shared" ca="1" si="0"/>
        <v>700000</v>
      </c>
      <c r="R16" s="3" t="str">
        <f>CONCATENATE(Info!$B$36," - ",Info!$C$36)</f>
        <v>2017-01-01 - 2018-03-01</v>
      </c>
      <c r="S16" s="4">
        <f t="shared" ref="S16:V17" ca="1" si="3">RANDBETWEEN(1,9)*10^5</f>
        <v>100000</v>
      </c>
      <c r="T16" s="4">
        <f t="shared" ca="1" si="3"/>
        <v>500000</v>
      </c>
      <c r="U16" s="4">
        <f t="shared" ca="1" si="3"/>
        <v>200000</v>
      </c>
      <c r="V16" s="4">
        <f t="shared" ca="1" si="3"/>
        <v>100000</v>
      </c>
      <c r="AA16" s="3" t="s">
        <v>42</v>
      </c>
    </row>
    <row r="17" spans="1:27" x14ac:dyDescent="0.2">
      <c r="A17" s="3" t="s">
        <v>39</v>
      </c>
      <c r="B17" s="3" t="s">
        <v>19</v>
      </c>
      <c r="C17" s="4">
        <f t="shared" ca="1" si="0"/>
        <v>100000</v>
      </c>
      <c r="D17" s="4">
        <f t="shared" ca="1" si="0"/>
        <v>200000</v>
      </c>
      <c r="E17" s="4">
        <f t="shared" ca="1" si="0"/>
        <v>600000</v>
      </c>
      <c r="F17" s="4">
        <f t="shared" ca="1" si="0"/>
        <v>800000</v>
      </c>
      <c r="G17" s="4">
        <f t="shared" ca="1" si="0"/>
        <v>200000</v>
      </c>
      <c r="H17" s="4">
        <f t="shared" ca="1" si="0"/>
        <v>800000</v>
      </c>
      <c r="I17" s="4">
        <f t="shared" ca="1" si="0"/>
        <v>700000</v>
      </c>
      <c r="J17" s="4">
        <f t="shared" ca="1" si="0"/>
        <v>700000</v>
      </c>
      <c r="K17" s="4">
        <f t="shared" ca="1" si="0"/>
        <v>200000</v>
      </c>
      <c r="L17" s="4">
        <f t="shared" ca="1" si="0"/>
        <v>700000</v>
      </c>
      <c r="M17" s="4">
        <f t="shared" ca="1" si="0"/>
        <v>600000</v>
      </c>
      <c r="N17" s="4">
        <f t="shared" ca="1" si="0"/>
        <v>400000</v>
      </c>
      <c r="R17" s="3" t="str">
        <f>CONCATENATE(Info!$D$36," - ",Info!$E$36)</f>
        <v>2017-01-01 - 2018-03-01</v>
      </c>
      <c r="S17" s="4">
        <f t="shared" ca="1" si="3"/>
        <v>100000</v>
      </c>
      <c r="T17" s="4">
        <f t="shared" ca="1" si="3"/>
        <v>200000</v>
      </c>
      <c r="U17" s="4">
        <f t="shared" ca="1" si="3"/>
        <v>900000</v>
      </c>
      <c r="V17" s="4">
        <f t="shared" ca="1" si="3"/>
        <v>100000</v>
      </c>
      <c r="W17" s="29">
        <f ca="1">S17/T17-1</f>
        <v>-0.5</v>
      </c>
    </row>
    <row r="18" spans="1:27" x14ac:dyDescent="0.2">
      <c r="A18" s="3" t="s">
        <v>12</v>
      </c>
      <c r="B18" s="3" t="s">
        <v>20</v>
      </c>
      <c r="C18" s="4">
        <f t="shared" ca="1" si="0"/>
        <v>200000</v>
      </c>
      <c r="D18" s="4">
        <f t="shared" ca="1" si="0"/>
        <v>800000</v>
      </c>
      <c r="E18" s="4">
        <f t="shared" ca="1" si="0"/>
        <v>200000</v>
      </c>
      <c r="F18" s="4">
        <f t="shared" ca="1" si="0"/>
        <v>100000</v>
      </c>
      <c r="G18" s="4">
        <f t="shared" ca="1" si="0"/>
        <v>300000</v>
      </c>
      <c r="H18" s="4">
        <f t="shared" ca="1" si="0"/>
        <v>800000</v>
      </c>
      <c r="I18" s="4">
        <f t="shared" ca="1" si="0"/>
        <v>700000</v>
      </c>
      <c r="J18" s="4">
        <f t="shared" ca="1" si="0"/>
        <v>500000</v>
      </c>
      <c r="K18" s="4">
        <f t="shared" ca="1" si="0"/>
        <v>400000</v>
      </c>
      <c r="L18" s="4">
        <f t="shared" ca="1" si="0"/>
        <v>500000</v>
      </c>
      <c r="M18" s="4">
        <f t="shared" ca="1" si="0"/>
        <v>800000</v>
      </c>
      <c r="N18" s="4">
        <f t="shared" ca="1" si="0"/>
        <v>500000</v>
      </c>
      <c r="S18" s="14">
        <f ca="1">S17/S16-1</f>
        <v>0</v>
      </c>
      <c r="T18" s="14">
        <f ca="1">T17/T16-1</f>
        <v>-0.6</v>
      </c>
    </row>
    <row r="19" spans="1:27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27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3" t="str">
        <f>IF(Info!$B$15="","Клиент",Info!$B$15)</f>
        <v>CITILINK</v>
      </c>
      <c r="T20" s="3" t="s">
        <v>108</v>
      </c>
      <c r="U20" s="3" t="s">
        <v>41</v>
      </c>
    </row>
    <row r="21" spans="1:27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 s="3" t="s">
        <v>114</v>
      </c>
      <c r="S21" s="4">
        <f t="shared" ref="S21:U22" ca="1" si="4">RANDBETWEEN(1,9)*10^5</f>
        <v>800000</v>
      </c>
      <c r="T21" s="4">
        <f t="shared" ca="1" si="4"/>
        <v>700000</v>
      </c>
      <c r="U21" s="4">
        <f t="shared" ca="1" si="4"/>
        <v>500000</v>
      </c>
      <c r="V21" s="4"/>
    </row>
    <row r="22" spans="1:27" x14ac:dyDescent="0.2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R22" s="3" t="s">
        <v>115</v>
      </c>
      <c r="S22" s="4">
        <f t="shared" ca="1" si="4"/>
        <v>300000</v>
      </c>
      <c r="T22" s="4">
        <f t="shared" ca="1" si="4"/>
        <v>200000</v>
      </c>
      <c r="U22" s="4">
        <f t="shared" ca="1" si="4"/>
        <v>300000</v>
      </c>
      <c r="V22" s="4"/>
    </row>
    <row r="23" spans="1:27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27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27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27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R26" s="44" t="s">
        <v>43</v>
      </c>
      <c r="S26" s="44"/>
      <c r="T26" s="44"/>
      <c r="U26" s="44"/>
      <c r="V26" s="44"/>
      <c r="W26" s="44"/>
    </row>
    <row r="27" spans="1:27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R27" s="13" t="s">
        <v>40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</row>
    <row r="28" spans="1:27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R28" s="3" t="str">
        <f>CONCATENATE(Info!$B$36," - ",Info!$C$36)</f>
        <v>2017-01-01 - 2018-03-01</v>
      </c>
      <c r="S28" s="4">
        <f t="shared" ref="S28:V29" ca="1" si="5">RANDBETWEEN(1,9)*10^5</f>
        <v>200000</v>
      </c>
      <c r="T28" s="4">
        <f t="shared" ca="1" si="5"/>
        <v>600000</v>
      </c>
      <c r="U28" s="4">
        <f t="shared" ca="1" si="5"/>
        <v>800000</v>
      </c>
      <c r="V28" s="4">
        <f t="shared" ca="1" si="5"/>
        <v>600000</v>
      </c>
      <c r="AA28" s="3" t="s">
        <v>43</v>
      </c>
    </row>
    <row r="29" spans="1:27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R29" s="3" t="str">
        <f>CONCATENATE(Info!$D$36," - ",Info!$E$36)</f>
        <v>2017-01-01 - 2018-03-01</v>
      </c>
      <c r="S29" s="4">
        <f t="shared" ca="1" si="5"/>
        <v>700000</v>
      </c>
      <c r="T29" s="4">
        <f t="shared" ca="1" si="5"/>
        <v>900000</v>
      </c>
      <c r="U29" s="4">
        <f t="shared" ca="1" si="5"/>
        <v>500000</v>
      </c>
      <c r="V29" s="4">
        <f t="shared" ca="1" si="5"/>
        <v>700000</v>
      </c>
      <c r="W29" s="29">
        <f ca="1">S29/T29-1</f>
        <v>-0.22222222222222221</v>
      </c>
    </row>
    <row r="30" spans="1:27" x14ac:dyDescent="0.2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S30" s="14">
        <f ca="1">S29/S28-1</f>
        <v>2.5</v>
      </c>
      <c r="T30" s="14">
        <f ca="1">T29/T28-1</f>
        <v>0.5</v>
      </c>
    </row>
    <row r="31" spans="1:27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7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3" t="str">
        <f>IF(Info!$B$15="","Клиент",Info!$B$15)</f>
        <v>CITILINK</v>
      </c>
      <c r="T32" s="3" t="s">
        <v>108</v>
      </c>
      <c r="U32" s="3" t="s">
        <v>41</v>
      </c>
    </row>
    <row r="33" spans="3:22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R33" s="3" t="s">
        <v>114</v>
      </c>
      <c r="S33" s="4">
        <f t="shared" ref="S33:U34" ca="1" si="6">RANDBETWEEN(1,9)*10^5</f>
        <v>300000</v>
      </c>
      <c r="T33" s="4">
        <f t="shared" ca="1" si="6"/>
        <v>300000</v>
      </c>
      <c r="U33" s="4">
        <f t="shared" ca="1" si="6"/>
        <v>500000</v>
      </c>
      <c r="V33" s="4"/>
    </row>
    <row r="34" spans="3:22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R34" s="3" t="s">
        <v>115</v>
      </c>
      <c r="S34" s="4">
        <f t="shared" ca="1" si="6"/>
        <v>400000</v>
      </c>
      <c r="T34" s="4">
        <f t="shared" ca="1" si="6"/>
        <v>700000</v>
      </c>
      <c r="U34" s="4">
        <f t="shared" ca="1" si="6"/>
        <v>400000</v>
      </c>
      <c r="V34" s="4"/>
    </row>
    <row r="35" spans="3:22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3:22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3:22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3:22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22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3:22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3:22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3:22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3:22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3:22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3:2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3:22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3:22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3:22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3:14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3:14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3:14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3:14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3:14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3:14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3:14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3:14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3:14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3:14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3:14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3:14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3:14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3:14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3:14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3:14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3:14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3:14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3:14" x14ac:dyDescent="0.2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3:14" x14ac:dyDescent="0.2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3:14" x14ac:dyDescent="0.2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3:14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3:14" x14ac:dyDescent="0.2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3:14" x14ac:dyDescent="0.2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3:14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3:14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3:14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3:14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3:14" x14ac:dyDescent="0.2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3:14" x14ac:dyDescent="0.2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3:14" x14ac:dyDescent="0.2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3:14" x14ac:dyDescent="0.2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3:14" x14ac:dyDescent="0.2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3:14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3:14" x14ac:dyDescent="0.2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3:14" x14ac:dyDescent="0.2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3:14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3:14" x14ac:dyDescent="0.2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3:14" x14ac:dyDescent="0.2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3:14" x14ac:dyDescent="0.2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3:14" x14ac:dyDescent="0.2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3:14" x14ac:dyDescent="0.2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3:14" x14ac:dyDescent="0.2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3:14" x14ac:dyDescent="0.2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3:14" x14ac:dyDescent="0.2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3:14" x14ac:dyDescent="0.2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3:14" x14ac:dyDescent="0.2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3:14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3:14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3:14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3:14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3:14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3:14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3:14" x14ac:dyDescent="0.2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3:14" x14ac:dyDescent="0.2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3:14" x14ac:dyDescent="0.2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3:14" x14ac:dyDescent="0.2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3:14" x14ac:dyDescent="0.2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3:14" x14ac:dyDescent="0.2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3:14" x14ac:dyDescent="0.2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3:14" x14ac:dyDescent="0.2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3:14" x14ac:dyDescent="0.2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3:14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3:14" x14ac:dyDescent="0.2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3:14" x14ac:dyDescent="0.2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3:14" x14ac:dyDescent="0.2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3:14" x14ac:dyDescent="0.2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3:14" x14ac:dyDescent="0.2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3:14" x14ac:dyDescent="0.2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3:14" x14ac:dyDescent="0.2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3:14" x14ac:dyDescent="0.2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3:14" x14ac:dyDescent="0.2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3:14" x14ac:dyDescent="0.2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3:14" x14ac:dyDescent="0.2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3:14" x14ac:dyDescent="0.2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3:14" x14ac:dyDescent="0.2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3:14" x14ac:dyDescent="0.2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3:14" x14ac:dyDescent="0.2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3:14" x14ac:dyDescent="0.2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3:14" x14ac:dyDescent="0.2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3:14" x14ac:dyDescent="0.2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3:14" x14ac:dyDescent="0.2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3:14" x14ac:dyDescent="0.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3:14" x14ac:dyDescent="0.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3:14" x14ac:dyDescent="0.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3:14" x14ac:dyDescent="0.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3:14" x14ac:dyDescent="0.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3:14" x14ac:dyDescent="0.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3:14" x14ac:dyDescent="0.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3:14" x14ac:dyDescent="0.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3:14" x14ac:dyDescent="0.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3:14" x14ac:dyDescent="0.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3:14" x14ac:dyDescent="0.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3:14" x14ac:dyDescent="0.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3:14" x14ac:dyDescent="0.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3:14" x14ac:dyDescent="0.2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3:14" x14ac:dyDescent="0.2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3:14" x14ac:dyDescent="0.2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3:14" x14ac:dyDescent="0.2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3:14" x14ac:dyDescent="0.2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3:14" x14ac:dyDescent="0.2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3:14" x14ac:dyDescent="0.2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3:14" x14ac:dyDescent="0.2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3:14" x14ac:dyDescent="0.2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3:14" x14ac:dyDescent="0.2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3:14" x14ac:dyDescent="0.2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3:14" x14ac:dyDescent="0.2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3:14" x14ac:dyDescent="0.2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3:14" x14ac:dyDescent="0.2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3:14" x14ac:dyDescent="0.2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3:14" x14ac:dyDescent="0.2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3:14" x14ac:dyDescent="0.2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3:14" x14ac:dyDescent="0.2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3:14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3:14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3:14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3:14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3:14" x14ac:dyDescent="0.2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3:14" x14ac:dyDescent="0.2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3:14" x14ac:dyDescent="0.2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3:14" x14ac:dyDescent="0.2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3:14" x14ac:dyDescent="0.2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3:14" x14ac:dyDescent="0.2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3:14" x14ac:dyDescent="0.2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3:14" x14ac:dyDescent="0.2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3:14" x14ac:dyDescent="0.2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3:14" x14ac:dyDescent="0.2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3:14" x14ac:dyDescent="0.2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3:14" x14ac:dyDescent="0.2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3:14" x14ac:dyDescent="0.2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3:14" x14ac:dyDescent="0.2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3:14" x14ac:dyDescent="0.2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3:14" x14ac:dyDescent="0.2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3:14" x14ac:dyDescent="0.2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3:14" x14ac:dyDescent="0.2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3:14" x14ac:dyDescent="0.2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3:14" x14ac:dyDescent="0.2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3:14" x14ac:dyDescent="0.2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3:14" x14ac:dyDescent="0.2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3:14" x14ac:dyDescent="0.2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3:1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3:14" x14ac:dyDescent="0.2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3:14" x14ac:dyDescent="0.2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3:14" x14ac:dyDescent="0.2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3:14" x14ac:dyDescent="0.2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3:14" x14ac:dyDescent="0.2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3:14" x14ac:dyDescent="0.2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3:14" x14ac:dyDescent="0.2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3:14" x14ac:dyDescent="0.2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3:14" x14ac:dyDescent="0.2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3:14" x14ac:dyDescent="0.2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3:14" x14ac:dyDescent="0.2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3:14" x14ac:dyDescent="0.2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3:14" x14ac:dyDescent="0.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3:14" x14ac:dyDescent="0.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3:14" x14ac:dyDescent="0.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3:14" x14ac:dyDescent="0.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3:14" x14ac:dyDescent="0.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3:14" x14ac:dyDescent="0.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3:14" x14ac:dyDescent="0.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3:14" x14ac:dyDescent="0.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3:14" x14ac:dyDescent="0.2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3:1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3:14" x14ac:dyDescent="0.2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3:14" x14ac:dyDescent="0.2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3:14" x14ac:dyDescent="0.2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3:14" x14ac:dyDescent="0.2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3:14" x14ac:dyDescent="0.2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3:14" x14ac:dyDescent="0.2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3:14" x14ac:dyDescent="0.2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3:14" x14ac:dyDescent="0.2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3:14" x14ac:dyDescent="0.2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3:14" x14ac:dyDescent="0.2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3:14" x14ac:dyDescent="0.2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3:14" x14ac:dyDescent="0.2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3:14" x14ac:dyDescent="0.2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3:14" x14ac:dyDescent="0.2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3:14" x14ac:dyDescent="0.2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3:14" x14ac:dyDescent="0.2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3:14" x14ac:dyDescent="0.2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3:14" x14ac:dyDescent="0.2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3:14" x14ac:dyDescent="0.2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3:14" x14ac:dyDescent="0.2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3:14" x14ac:dyDescent="0.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3:14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3:14" x14ac:dyDescent="0.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3:14" x14ac:dyDescent="0.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3:14" x14ac:dyDescent="0.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3:14" x14ac:dyDescent="0.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3:14" x14ac:dyDescent="0.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3:14" x14ac:dyDescent="0.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3:14" x14ac:dyDescent="0.2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3:14" x14ac:dyDescent="0.2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3:14" x14ac:dyDescent="0.2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3:14" x14ac:dyDescent="0.2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3:14" x14ac:dyDescent="0.2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3:14" x14ac:dyDescent="0.2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3:14" x14ac:dyDescent="0.2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3:14" x14ac:dyDescent="0.2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3:14" x14ac:dyDescent="0.2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3:14" x14ac:dyDescent="0.2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3:14" x14ac:dyDescent="0.2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3:14" x14ac:dyDescent="0.2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3:14" x14ac:dyDescent="0.2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3:14" x14ac:dyDescent="0.2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B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6" width="9" style="3" customWidth="1"/>
    <col min="27" max="16384" width="8.875" style="3"/>
  </cols>
  <sheetData>
    <row r="2" spans="1:54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A2" s="3" t="s">
        <v>52</v>
      </c>
      <c r="AQ2" s="3" t="s">
        <v>48</v>
      </c>
      <c r="BB2" s="3" t="s">
        <v>41</v>
      </c>
    </row>
    <row r="3" spans="1:54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78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AA3" s="3" t="s">
        <v>56</v>
      </c>
      <c r="AQ3" s="3" t="s">
        <v>55</v>
      </c>
      <c r="BB3" s="3" t="s">
        <v>55</v>
      </c>
    </row>
    <row r="4" spans="1:54" x14ac:dyDescent="0.2">
      <c r="A4" s="3" t="s">
        <v>11</v>
      </c>
      <c r="B4" s="3">
        <v>2017</v>
      </c>
      <c r="C4" s="10">
        <f t="shared" ref="C4:N18" ca="1" si="0">RANDBETWEEN(1,9)*10^4</f>
        <v>40000</v>
      </c>
      <c r="D4" s="10">
        <f t="shared" ca="1" si="0"/>
        <v>90000</v>
      </c>
      <c r="E4" s="10">
        <f t="shared" ca="1" si="0"/>
        <v>40000</v>
      </c>
      <c r="F4" s="10">
        <f t="shared" ca="1" si="0"/>
        <v>20000</v>
      </c>
      <c r="G4" s="10">
        <f t="shared" ca="1" si="0"/>
        <v>10000</v>
      </c>
      <c r="H4" s="10">
        <f t="shared" ca="1" si="0"/>
        <v>30000</v>
      </c>
      <c r="I4" s="10">
        <f t="shared" ca="1" si="0"/>
        <v>30000</v>
      </c>
      <c r="J4" s="10">
        <f t="shared" ca="1" si="0"/>
        <v>30000</v>
      </c>
      <c r="K4" s="10">
        <f t="shared" ca="1" si="0"/>
        <v>80000</v>
      </c>
      <c r="L4" s="10">
        <f t="shared" ca="1" si="0"/>
        <v>20000</v>
      </c>
      <c r="M4" s="10">
        <f t="shared" ca="1" si="0"/>
        <v>30000</v>
      </c>
      <c r="N4" s="10">
        <f t="shared" ca="1" si="0"/>
        <v>90000</v>
      </c>
      <c r="R4" s="3" t="str">
        <f>CONCATENATE(Info!$B$36," - ",Info!$C$36)</f>
        <v>2017-01-01 - 2018-03-01</v>
      </c>
      <c r="S4" s="10">
        <f t="shared" ref="S4:V5" ca="1" si="1">RANDBETWEEN(1,9)*10^4</f>
        <v>10000</v>
      </c>
      <c r="T4" s="10">
        <f t="shared" ca="1" si="1"/>
        <v>40000</v>
      </c>
      <c r="U4" s="10">
        <f t="shared" ca="1" si="1"/>
        <v>90000</v>
      </c>
      <c r="V4" s="10">
        <f t="shared" ca="1" si="1"/>
        <v>10000</v>
      </c>
    </row>
    <row r="5" spans="1:54" x14ac:dyDescent="0.2">
      <c r="A5" s="3" t="s">
        <v>18</v>
      </c>
      <c r="B5" s="3" t="s">
        <v>19</v>
      </c>
      <c r="C5" s="10">
        <f t="shared" ca="1" si="0"/>
        <v>60000</v>
      </c>
      <c r="D5" s="10">
        <f t="shared" ca="1" si="0"/>
        <v>50000</v>
      </c>
      <c r="E5" s="10">
        <f t="shared" ca="1" si="0"/>
        <v>70000</v>
      </c>
      <c r="F5" s="10">
        <f t="shared" ca="1" si="0"/>
        <v>30000</v>
      </c>
      <c r="G5" s="10">
        <f t="shared" ca="1" si="0"/>
        <v>40000</v>
      </c>
      <c r="H5" s="10">
        <f t="shared" ca="1" si="0"/>
        <v>10000</v>
      </c>
      <c r="I5" s="10">
        <f t="shared" ca="1" si="0"/>
        <v>80000</v>
      </c>
      <c r="J5" s="10">
        <f t="shared" ca="1" si="0"/>
        <v>30000</v>
      </c>
      <c r="K5" s="10">
        <f t="shared" ca="1" si="0"/>
        <v>90000</v>
      </c>
      <c r="L5" s="10">
        <f t="shared" ca="1" si="0"/>
        <v>40000</v>
      </c>
      <c r="M5" s="10">
        <f t="shared" ca="1" si="0"/>
        <v>40000</v>
      </c>
      <c r="N5" s="10">
        <f t="shared" ca="1" si="0"/>
        <v>60000</v>
      </c>
      <c r="R5" s="3" t="str">
        <f>CONCATENATE(Info!$D$36," - ",Info!$E$36)</f>
        <v>2017-01-01 - 2018-03-01</v>
      </c>
      <c r="S5" s="10">
        <f t="shared" ca="1" si="1"/>
        <v>80000</v>
      </c>
      <c r="T5" s="10">
        <f t="shared" ca="1" si="1"/>
        <v>80000</v>
      </c>
      <c r="U5" s="10">
        <f t="shared" ca="1" si="1"/>
        <v>30000</v>
      </c>
      <c r="V5" s="10">
        <f t="shared" ca="1" si="1"/>
        <v>80000</v>
      </c>
      <c r="W5" s="29">
        <f ca="1">S5/T5-1</f>
        <v>0</v>
      </c>
    </row>
    <row r="6" spans="1:54" x14ac:dyDescent="0.2">
      <c r="A6" s="3" t="s">
        <v>15</v>
      </c>
      <c r="B6" s="3" t="s">
        <v>20</v>
      </c>
      <c r="C6" s="10">
        <f t="shared" ca="1" si="0"/>
        <v>60000</v>
      </c>
      <c r="D6" s="10">
        <f t="shared" ca="1" si="0"/>
        <v>60000</v>
      </c>
      <c r="E6" s="10">
        <f t="shared" ca="1" si="0"/>
        <v>80000</v>
      </c>
      <c r="F6" s="10">
        <f t="shared" ca="1" si="0"/>
        <v>70000</v>
      </c>
      <c r="G6" s="10">
        <f t="shared" ca="1" si="0"/>
        <v>60000</v>
      </c>
      <c r="H6" s="10">
        <f t="shared" ca="1" si="0"/>
        <v>50000</v>
      </c>
      <c r="I6" s="10">
        <f t="shared" ca="1" si="0"/>
        <v>80000</v>
      </c>
      <c r="J6" s="10">
        <f t="shared" ca="1" si="0"/>
        <v>80000</v>
      </c>
      <c r="K6" s="10">
        <f t="shared" ca="1" si="0"/>
        <v>60000</v>
      </c>
      <c r="L6" s="10">
        <f t="shared" ca="1" si="0"/>
        <v>10000</v>
      </c>
      <c r="M6" s="10">
        <f t="shared" ca="1" si="0"/>
        <v>20000</v>
      </c>
      <c r="N6" s="10">
        <f t="shared" ca="1" si="0"/>
        <v>10000</v>
      </c>
      <c r="S6" s="14">
        <f ca="1">S5/S4-1</f>
        <v>7</v>
      </c>
      <c r="T6" s="14">
        <f ca="1">T5/T4-1</f>
        <v>1</v>
      </c>
    </row>
    <row r="7" spans="1:54" x14ac:dyDescent="0.2">
      <c r="A7" s="3" t="s">
        <v>21</v>
      </c>
      <c r="B7" s="3" t="s">
        <v>22</v>
      </c>
      <c r="C7" s="10">
        <f t="shared" ca="1" si="0"/>
        <v>90000</v>
      </c>
      <c r="D7" s="10">
        <f t="shared" ca="1" si="0"/>
        <v>70000</v>
      </c>
      <c r="E7" s="10">
        <f t="shared" ca="1" si="0"/>
        <v>30000</v>
      </c>
      <c r="F7" s="10">
        <f t="shared" ca="1" si="0"/>
        <v>60000</v>
      </c>
      <c r="G7" s="10">
        <f t="shared" ca="1" si="0"/>
        <v>40000</v>
      </c>
      <c r="H7" s="10">
        <f t="shared" ca="1" si="0"/>
        <v>10000</v>
      </c>
      <c r="I7" s="10">
        <f t="shared" ca="1" si="0"/>
        <v>20000</v>
      </c>
      <c r="J7" s="10">
        <f t="shared" ca="1" si="0"/>
        <v>10000</v>
      </c>
      <c r="K7" s="10">
        <f t="shared" ca="1" si="0"/>
        <v>30000</v>
      </c>
      <c r="L7" s="10">
        <f t="shared" ca="1" si="0"/>
        <v>60000</v>
      </c>
      <c r="M7" s="10">
        <f t="shared" ca="1" si="0"/>
        <v>90000</v>
      </c>
      <c r="N7" s="10">
        <f t="shared" ca="1" si="0"/>
        <v>90000</v>
      </c>
    </row>
    <row r="8" spans="1:54" x14ac:dyDescent="0.2">
      <c r="A8" s="3" t="s">
        <v>23</v>
      </c>
      <c r="B8" s="3" t="s">
        <v>24</v>
      </c>
      <c r="C8" s="10">
        <f t="shared" ca="1" si="0"/>
        <v>30000</v>
      </c>
      <c r="D8" s="10">
        <f t="shared" ca="1" si="0"/>
        <v>20000</v>
      </c>
      <c r="E8" s="10">
        <f t="shared" ca="1" si="0"/>
        <v>80000</v>
      </c>
      <c r="F8" s="10">
        <f t="shared" ca="1" si="0"/>
        <v>70000</v>
      </c>
      <c r="G8" s="10">
        <f t="shared" ca="1" si="0"/>
        <v>40000</v>
      </c>
      <c r="H8" s="10">
        <f t="shared" ca="1" si="0"/>
        <v>70000</v>
      </c>
      <c r="I8" s="10">
        <f t="shared" ca="1" si="0"/>
        <v>80000</v>
      </c>
      <c r="J8" s="10">
        <f t="shared" ca="1" si="0"/>
        <v>50000</v>
      </c>
      <c r="K8" s="10">
        <f t="shared" ca="1" si="0"/>
        <v>60000</v>
      </c>
      <c r="L8" s="10">
        <f t="shared" ca="1" si="0"/>
        <v>20000</v>
      </c>
      <c r="M8" s="10">
        <f t="shared" ca="1" si="0"/>
        <v>50000</v>
      </c>
      <c r="N8" s="10">
        <f t="shared" ca="1" si="0"/>
        <v>70000</v>
      </c>
      <c r="S8" s="3" t="str">
        <f>IF(Info!$B$15="","Клиент",Info!$B$15)</f>
        <v>CITILINK</v>
      </c>
      <c r="T8" s="3" t="s">
        <v>108</v>
      </c>
      <c r="U8" s="3" t="s">
        <v>41</v>
      </c>
    </row>
    <row r="9" spans="1:54" x14ac:dyDescent="0.2">
      <c r="A9" s="3" t="s">
        <v>25</v>
      </c>
      <c r="B9" s="3" t="s">
        <v>26</v>
      </c>
      <c r="C9" s="10">
        <f t="shared" ca="1" si="0"/>
        <v>80000</v>
      </c>
      <c r="D9" s="10">
        <f t="shared" ca="1" si="0"/>
        <v>60000</v>
      </c>
      <c r="E9" s="10">
        <f t="shared" ca="1" si="0"/>
        <v>90000</v>
      </c>
      <c r="F9" s="10">
        <f t="shared" ca="1" si="0"/>
        <v>70000</v>
      </c>
      <c r="G9" s="10">
        <f t="shared" ca="1" si="0"/>
        <v>70000</v>
      </c>
      <c r="H9" s="10">
        <f t="shared" ca="1" si="0"/>
        <v>50000</v>
      </c>
      <c r="I9" s="10">
        <f t="shared" ca="1" si="0"/>
        <v>80000</v>
      </c>
      <c r="J9" s="10">
        <f t="shared" ca="1" si="0"/>
        <v>80000</v>
      </c>
      <c r="K9" s="10">
        <f t="shared" ca="1" si="0"/>
        <v>80000</v>
      </c>
      <c r="L9" s="10">
        <f t="shared" ca="1" si="0"/>
        <v>70000</v>
      </c>
      <c r="M9" s="10">
        <f t="shared" ca="1" si="0"/>
        <v>90000</v>
      </c>
      <c r="N9" s="10">
        <f t="shared" ca="1" si="0"/>
        <v>20000</v>
      </c>
      <c r="R9" s="3" t="s">
        <v>114</v>
      </c>
      <c r="S9" s="10">
        <f t="shared" ref="S9:U10" ca="1" si="2">RANDBETWEEN(1,9)*10^4</f>
        <v>30000</v>
      </c>
      <c r="T9" s="10">
        <f t="shared" ca="1" si="2"/>
        <v>30000</v>
      </c>
      <c r="U9" s="10">
        <f t="shared" ca="1" si="2"/>
        <v>50000</v>
      </c>
      <c r="V9" s="4"/>
    </row>
    <row r="10" spans="1:54" x14ac:dyDescent="0.2">
      <c r="A10" s="3" t="s">
        <v>27</v>
      </c>
      <c r="B10" s="3" t="s">
        <v>28</v>
      </c>
      <c r="C10" s="10">
        <f t="shared" ca="1" si="0"/>
        <v>20000</v>
      </c>
      <c r="D10" s="10">
        <f t="shared" ca="1" si="0"/>
        <v>80000</v>
      </c>
      <c r="E10" s="10">
        <f t="shared" ca="1" si="0"/>
        <v>50000</v>
      </c>
      <c r="F10" s="10">
        <f t="shared" ca="1" si="0"/>
        <v>10000</v>
      </c>
      <c r="G10" s="10">
        <f t="shared" ca="1" si="0"/>
        <v>60000</v>
      </c>
      <c r="H10" s="10">
        <f t="shared" ca="1" si="0"/>
        <v>30000</v>
      </c>
      <c r="I10" s="10">
        <f t="shared" ca="1" si="0"/>
        <v>80000</v>
      </c>
      <c r="J10" s="10">
        <f t="shared" ca="1" si="0"/>
        <v>30000</v>
      </c>
      <c r="K10" s="10">
        <f t="shared" ca="1" si="0"/>
        <v>70000</v>
      </c>
      <c r="L10" s="10">
        <f t="shared" ca="1" si="0"/>
        <v>30000</v>
      </c>
      <c r="M10" s="10">
        <f t="shared" ca="1" si="0"/>
        <v>70000</v>
      </c>
      <c r="N10" s="10">
        <f t="shared" ca="1" si="0"/>
        <v>20000</v>
      </c>
      <c r="R10" s="3" t="s">
        <v>115</v>
      </c>
      <c r="S10" s="10">
        <f t="shared" ca="1" si="2"/>
        <v>60000</v>
      </c>
      <c r="T10" s="10">
        <f t="shared" ca="1" si="2"/>
        <v>10000</v>
      </c>
      <c r="U10" s="10">
        <f t="shared" ca="1" si="2"/>
        <v>10000</v>
      </c>
      <c r="V10" s="4"/>
    </row>
    <row r="11" spans="1:54" x14ac:dyDescent="0.2">
      <c r="A11" s="3" t="s">
        <v>29</v>
      </c>
      <c r="B11" s="3" t="s">
        <v>30</v>
      </c>
      <c r="C11" s="10">
        <f t="shared" ca="1" si="0"/>
        <v>50000</v>
      </c>
      <c r="D11" s="10">
        <f t="shared" ca="1" si="0"/>
        <v>70000</v>
      </c>
      <c r="E11" s="10">
        <f t="shared" ca="1" si="0"/>
        <v>40000</v>
      </c>
      <c r="F11" s="10">
        <f t="shared" ca="1" si="0"/>
        <v>30000</v>
      </c>
      <c r="G11" s="10">
        <f t="shared" ca="1" si="0"/>
        <v>30000</v>
      </c>
      <c r="H11" s="10">
        <f t="shared" ca="1" si="0"/>
        <v>80000</v>
      </c>
      <c r="I11" s="10">
        <f t="shared" ca="1" si="0"/>
        <v>40000</v>
      </c>
      <c r="J11" s="10">
        <f t="shared" ca="1" si="0"/>
        <v>70000</v>
      </c>
      <c r="K11" s="10">
        <f t="shared" ca="1" si="0"/>
        <v>50000</v>
      </c>
      <c r="L11" s="10">
        <f t="shared" ca="1" si="0"/>
        <v>90000</v>
      </c>
      <c r="M11" s="10">
        <f t="shared" ca="1" si="0"/>
        <v>70000</v>
      </c>
      <c r="N11" s="10">
        <f t="shared" ca="1" si="0"/>
        <v>30000</v>
      </c>
    </row>
    <row r="12" spans="1:54" x14ac:dyDescent="0.2">
      <c r="A12" s="3" t="s">
        <v>31</v>
      </c>
      <c r="B12" s="3" t="s">
        <v>32</v>
      </c>
      <c r="C12" s="10">
        <f t="shared" ca="1" si="0"/>
        <v>70000</v>
      </c>
      <c r="D12" s="10">
        <f t="shared" ca="1" si="0"/>
        <v>80000</v>
      </c>
      <c r="E12" s="10">
        <f t="shared" ca="1" si="0"/>
        <v>90000</v>
      </c>
      <c r="F12" s="10">
        <f t="shared" ca="1" si="0"/>
        <v>10000</v>
      </c>
      <c r="G12" s="10">
        <f t="shared" ca="1" si="0"/>
        <v>90000</v>
      </c>
      <c r="H12" s="10">
        <f t="shared" ca="1" si="0"/>
        <v>60000</v>
      </c>
      <c r="I12" s="10">
        <f t="shared" ca="1" si="0"/>
        <v>30000</v>
      </c>
      <c r="J12" s="10">
        <f t="shared" ca="1" si="0"/>
        <v>90000</v>
      </c>
      <c r="K12" s="10">
        <f t="shared" ca="1" si="0"/>
        <v>30000</v>
      </c>
      <c r="L12" s="10">
        <f t="shared" ca="1" si="0"/>
        <v>50000</v>
      </c>
      <c r="M12" s="10">
        <f t="shared" ca="1" si="0"/>
        <v>40000</v>
      </c>
      <c r="N12" s="10">
        <f t="shared" ca="1" si="0"/>
        <v>60000</v>
      </c>
    </row>
    <row r="13" spans="1:54" x14ac:dyDescent="0.2">
      <c r="A13" s="3" t="s">
        <v>33</v>
      </c>
      <c r="B13" s="3" t="s">
        <v>34</v>
      </c>
      <c r="C13" s="10">
        <f t="shared" ca="1" si="0"/>
        <v>90000</v>
      </c>
      <c r="D13" s="10">
        <f t="shared" ca="1" si="0"/>
        <v>80000</v>
      </c>
      <c r="E13" s="10">
        <f t="shared" ca="1" si="0"/>
        <v>30000</v>
      </c>
      <c r="F13" s="10">
        <f t="shared" ca="1" si="0"/>
        <v>30000</v>
      </c>
      <c r="G13" s="10">
        <f t="shared" ca="1" si="0"/>
        <v>70000</v>
      </c>
      <c r="H13" s="10">
        <f t="shared" ca="1" si="0"/>
        <v>40000</v>
      </c>
      <c r="I13" s="10">
        <f t="shared" ca="1" si="0"/>
        <v>80000</v>
      </c>
      <c r="J13" s="10">
        <f t="shared" ca="1" si="0"/>
        <v>10000</v>
      </c>
      <c r="K13" s="10">
        <f t="shared" ca="1" si="0"/>
        <v>50000</v>
      </c>
      <c r="L13" s="10">
        <f t="shared" ca="1" si="0"/>
        <v>60000</v>
      </c>
      <c r="M13" s="10">
        <f t="shared" ca="1" si="0"/>
        <v>80000</v>
      </c>
      <c r="N13" s="10">
        <f t="shared" ca="1" si="0"/>
        <v>70000</v>
      </c>
    </row>
    <row r="14" spans="1:54" x14ac:dyDescent="0.2">
      <c r="A14" s="3" t="s">
        <v>35</v>
      </c>
      <c r="B14" s="3" t="s">
        <v>36</v>
      </c>
      <c r="C14" s="10">
        <f t="shared" ca="1" si="0"/>
        <v>30000</v>
      </c>
      <c r="D14" s="10">
        <f t="shared" ca="1" si="0"/>
        <v>70000</v>
      </c>
      <c r="E14" s="10">
        <f t="shared" ca="1" si="0"/>
        <v>10000</v>
      </c>
      <c r="F14" s="10">
        <f t="shared" ca="1" si="0"/>
        <v>80000</v>
      </c>
      <c r="G14" s="10">
        <f t="shared" ca="1" si="0"/>
        <v>20000</v>
      </c>
      <c r="H14" s="10">
        <f t="shared" ca="1" si="0"/>
        <v>70000</v>
      </c>
      <c r="I14" s="10">
        <f t="shared" ca="1" si="0"/>
        <v>80000</v>
      </c>
      <c r="J14" s="10">
        <f t="shared" ca="1" si="0"/>
        <v>90000</v>
      </c>
      <c r="K14" s="10">
        <f t="shared" ca="1" si="0"/>
        <v>30000</v>
      </c>
      <c r="L14" s="10">
        <f t="shared" ca="1" si="0"/>
        <v>60000</v>
      </c>
      <c r="M14" s="10">
        <f t="shared" ca="1" si="0"/>
        <v>50000</v>
      </c>
      <c r="N14" s="10">
        <f t="shared" ca="1" si="0"/>
        <v>80000</v>
      </c>
      <c r="R14" s="43" t="s">
        <v>42</v>
      </c>
      <c r="S14" s="43"/>
      <c r="T14" s="43"/>
      <c r="U14" s="43"/>
      <c r="V14" s="43"/>
      <c r="W14" s="43"/>
    </row>
    <row r="15" spans="1:54" x14ac:dyDescent="0.2">
      <c r="A15" s="3" t="s">
        <v>37</v>
      </c>
      <c r="B15" s="3" t="s">
        <v>38</v>
      </c>
      <c r="C15" s="10">
        <f t="shared" ca="1" si="0"/>
        <v>80000</v>
      </c>
      <c r="D15" s="10">
        <f t="shared" ca="1" si="0"/>
        <v>30000</v>
      </c>
      <c r="E15" s="10">
        <f t="shared" ca="1" si="0"/>
        <v>20000</v>
      </c>
      <c r="F15" s="10">
        <f t="shared" ca="1" si="0"/>
        <v>30000</v>
      </c>
      <c r="G15" s="10">
        <f t="shared" ca="1" si="0"/>
        <v>70000</v>
      </c>
      <c r="H15" s="10">
        <f t="shared" ca="1" si="0"/>
        <v>10000</v>
      </c>
      <c r="I15" s="10">
        <f t="shared" ca="1" si="0"/>
        <v>20000</v>
      </c>
      <c r="J15" s="10">
        <f t="shared" ca="1" si="0"/>
        <v>20000</v>
      </c>
      <c r="K15" s="10">
        <f t="shared" ca="1" si="0"/>
        <v>70000</v>
      </c>
      <c r="L15" s="10">
        <f t="shared" ca="1" si="0"/>
        <v>90000</v>
      </c>
      <c r="M15" s="10">
        <f t="shared" ca="1" si="0"/>
        <v>60000</v>
      </c>
      <c r="N15" s="10">
        <f t="shared" ca="1" si="0"/>
        <v>70000</v>
      </c>
      <c r="R15" s="12" t="s">
        <v>78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</row>
    <row r="16" spans="1:54" x14ac:dyDescent="0.2">
      <c r="A16" s="3" t="s">
        <v>16</v>
      </c>
      <c r="B16" s="3">
        <v>2018</v>
      </c>
      <c r="C16" s="10">
        <f t="shared" ca="1" si="0"/>
        <v>50000</v>
      </c>
      <c r="D16" s="10">
        <f t="shared" ca="1" si="0"/>
        <v>80000</v>
      </c>
      <c r="E16" s="10">
        <f t="shared" ca="1" si="0"/>
        <v>30000</v>
      </c>
      <c r="F16" s="10">
        <f t="shared" ca="1" si="0"/>
        <v>50000</v>
      </c>
      <c r="G16" s="10">
        <f t="shared" ca="1" si="0"/>
        <v>90000</v>
      </c>
      <c r="H16" s="10">
        <f t="shared" ca="1" si="0"/>
        <v>10000</v>
      </c>
      <c r="I16" s="10">
        <f t="shared" ca="1" si="0"/>
        <v>60000</v>
      </c>
      <c r="J16" s="10">
        <f t="shared" ca="1" si="0"/>
        <v>40000</v>
      </c>
      <c r="K16" s="10">
        <f t="shared" ca="1" si="0"/>
        <v>90000</v>
      </c>
      <c r="L16" s="10">
        <f t="shared" ca="1" si="0"/>
        <v>90000</v>
      </c>
      <c r="M16" s="10">
        <f t="shared" ca="1" si="0"/>
        <v>10000</v>
      </c>
      <c r="N16" s="10">
        <f t="shared" ca="1" si="0"/>
        <v>90000</v>
      </c>
      <c r="R16" s="3" t="str">
        <f>CONCATENATE(Info!$B$36," - ",Info!$C$36)</f>
        <v>2017-01-01 - 2018-03-01</v>
      </c>
      <c r="S16" s="10">
        <f t="shared" ref="S16:V17" ca="1" si="3">RANDBETWEEN(1,9)*10^4</f>
        <v>30000</v>
      </c>
      <c r="T16" s="10">
        <f t="shared" ca="1" si="3"/>
        <v>80000</v>
      </c>
      <c r="U16" s="10">
        <f t="shared" ca="1" si="3"/>
        <v>80000</v>
      </c>
      <c r="V16" s="10">
        <f t="shared" ca="1" si="3"/>
        <v>80000</v>
      </c>
      <c r="AA16" s="3" t="s">
        <v>42</v>
      </c>
    </row>
    <row r="17" spans="1:27" x14ac:dyDescent="0.2">
      <c r="A17" s="3" t="s">
        <v>39</v>
      </c>
      <c r="B17" s="3" t="s">
        <v>19</v>
      </c>
      <c r="C17" s="10">
        <f t="shared" ca="1" si="0"/>
        <v>50000</v>
      </c>
      <c r="D17" s="10">
        <f t="shared" ca="1" si="0"/>
        <v>70000</v>
      </c>
      <c r="E17" s="10">
        <f t="shared" ca="1" si="0"/>
        <v>50000</v>
      </c>
      <c r="F17" s="10">
        <f t="shared" ca="1" si="0"/>
        <v>10000</v>
      </c>
      <c r="G17" s="10">
        <f t="shared" ca="1" si="0"/>
        <v>90000</v>
      </c>
      <c r="H17" s="10">
        <f t="shared" ca="1" si="0"/>
        <v>50000</v>
      </c>
      <c r="I17" s="10">
        <f t="shared" ca="1" si="0"/>
        <v>80000</v>
      </c>
      <c r="J17" s="10">
        <f t="shared" ca="1" si="0"/>
        <v>30000</v>
      </c>
      <c r="K17" s="10">
        <f t="shared" ca="1" si="0"/>
        <v>60000</v>
      </c>
      <c r="L17" s="10">
        <f t="shared" ca="1" si="0"/>
        <v>80000</v>
      </c>
      <c r="M17" s="10">
        <f t="shared" ca="1" si="0"/>
        <v>70000</v>
      </c>
      <c r="N17" s="10">
        <f t="shared" ca="1" si="0"/>
        <v>10000</v>
      </c>
      <c r="R17" s="3" t="str">
        <f>CONCATENATE(Info!$D$36," - ",Info!$E$36)</f>
        <v>2017-01-01 - 2018-03-01</v>
      </c>
      <c r="S17" s="10">
        <f t="shared" ca="1" si="3"/>
        <v>90000</v>
      </c>
      <c r="T17" s="10">
        <f t="shared" ca="1" si="3"/>
        <v>90000</v>
      </c>
      <c r="U17" s="10">
        <f t="shared" ca="1" si="3"/>
        <v>70000</v>
      </c>
      <c r="V17" s="10">
        <f t="shared" ca="1" si="3"/>
        <v>20000</v>
      </c>
      <c r="W17" s="29">
        <f ca="1">S17/T17-1</f>
        <v>0</v>
      </c>
    </row>
    <row r="18" spans="1:27" x14ac:dyDescent="0.2">
      <c r="A18" s="3" t="s">
        <v>12</v>
      </c>
      <c r="B18" s="3" t="s">
        <v>20</v>
      </c>
      <c r="C18" s="10">
        <f t="shared" ca="1" si="0"/>
        <v>80000</v>
      </c>
      <c r="D18" s="10">
        <f t="shared" ca="1" si="0"/>
        <v>30000</v>
      </c>
      <c r="E18" s="10">
        <f t="shared" ca="1" si="0"/>
        <v>40000</v>
      </c>
      <c r="F18" s="10">
        <f t="shared" ca="1" si="0"/>
        <v>20000</v>
      </c>
      <c r="G18" s="10">
        <f t="shared" ca="1" si="0"/>
        <v>20000</v>
      </c>
      <c r="H18" s="10">
        <f t="shared" ca="1" si="0"/>
        <v>80000</v>
      </c>
      <c r="I18" s="10">
        <f t="shared" ca="1" si="0"/>
        <v>80000</v>
      </c>
      <c r="J18" s="10">
        <f t="shared" ca="1" si="0"/>
        <v>80000</v>
      </c>
      <c r="K18" s="10">
        <f t="shared" ca="1" si="0"/>
        <v>90000</v>
      </c>
      <c r="L18" s="10">
        <f t="shared" ca="1" si="0"/>
        <v>80000</v>
      </c>
      <c r="M18" s="10">
        <f t="shared" ca="1" si="0"/>
        <v>80000</v>
      </c>
      <c r="N18" s="10">
        <f t="shared" ca="1" si="0"/>
        <v>30000</v>
      </c>
      <c r="S18" s="14">
        <f ca="1">S17/S16-1</f>
        <v>2</v>
      </c>
      <c r="T18" s="14">
        <f ca="1">T17/T16-1</f>
        <v>0.125</v>
      </c>
    </row>
    <row r="19" spans="1:27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27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3" t="str">
        <f>IF(Info!$B$15="","Клиент",Info!$B$15)</f>
        <v>CITILINK</v>
      </c>
      <c r="T20" s="3" t="s">
        <v>108</v>
      </c>
      <c r="U20" s="3" t="s">
        <v>41</v>
      </c>
    </row>
    <row r="21" spans="1:27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 s="3" t="s">
        <v>114</v>
      </c>
      <c r="S21" s="10">
        <f t="shared" ref="S21:U22" ca="1" si="4">RANDBETWEEN(1,9)*10^4</f>
        <v>10000</v>
      </c>
      <c r="T21" s="10">
        <f t="shared" ca="1" si="4"/>
        <v>20000</v>
      </c>
      <c r="U21" s="10">
        <f t="shared" ca="1" si="4"/>
        <v>20000</v>
      </c>
      <c r="V21" s="4"/>
    </row>
    <row r="22" spans="1:27" x14ac:dyDescent="0.2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R22" s="3" t="s">
        <v>115</v>
      </c>
      <c r="S22" s="10">
        <f t="shared" ca="1" si="4"/>
        <v>30000</v>
      </c>
      <c r="T22" s="10">
        <f t="shared" ca="1" si="4"/>
        <v>90000</v>
      </c>
      <c r="U22" s="10">
        <f t="shared" ca="1" si="4"/>
        <v>50000</v>
      </c>
      <c r="V22" s="4"/>
    </row>
    <row r="23" spans="1:27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27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27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27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R26" s="44" t="s">
        <v>43</v>
      </c>
      <c r="S26" s="44"/>
      <c r="T26" s="44"/>
      <c r="U26" s="44"/>
      <c r="V26" s="44"/>
      <c r="W26" s="44"/>
    </row>
    <row r="27" spans="1:27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R27" s="13" t="s">
        <v>78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</row>
    <row r="28" spans="1:27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R28" s="3" t="str">
        <f>CONCATENATE(Info!$B$36," - ",Info!$C$36)</f>
        <v>2017-01-01 - 2018-03-01</v>
      </c>
      <c r="S28" s="10">
        <f t="shared" ref="S28:V29" ca="1" si="5">RANDBETWEEN(1,9)*10^4</f>
        <v>70000</v>
      </c>
      <c r="T28" s="10">
        <f t="shared" ca="1" si="5"/>
        <v>80000</v>
      </c>
      <c r="U28" s="10">
        <f t="shared" ca="1" si="5"/>
        <v>40000</v>
      </c>
      <c r="V28" s="10">
        <f t="shared" ca="1" si="5"/>
        <v>90000</v>
      </c>
      <c r="AA28" s="3" t="s">
        <v>43</v>
      </c>
    </row>
    <row r="29" spans="1:27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R29" s="3" t="str">
        <f>CONCATENATE(Info!$D$36," - ",Info!$E$36)</f>
        <v>2017-01-01 - 2018-03-01</v>
      </c>
      <c r="S29" s="10">
        <f t="shared" ca="1" si="5"/>
        <v>80000</v>
      </c>
      <c r="T29" s="10">
        <f t="shared" ca="1" si="5"/>
        <v>20000</v>
      </c>
      <c r="U29" s="10">
        <f t="shared" ca="1" si="5"/>
        <v>10000</v>
      </c>
      <c r="V29" s="10">
        <f t="shared" ca="1" si="5"/>
        <v>30000</v>
      </c>
      <c r="W29" s="29">
        <f ca="1">S29/T29-1</f>
        <v>3</v>
      </c>
    </row>
    <row r="30" spans="1:27" x14ac:dyDescent="0.2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S30" s="14">
        <f ca="1">S29/S28-1</f>
        <v>0.14285714285714279</v>
      </c>
      <c r="T30" s="14">
        <f ca="1">T29/T28-1</f>
        <v>-0.75</v>
      </c>
    </row>
    <row r="31" spans="1:27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7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3" t="str">
        <f>IF(Info!$B$15="","Клиент",Info!$B$15)</f>
        <v>CITILINK</v>
      </c>
      <c r="T32" s="3" t="s">
        <v>108</v>
      </c>
      <c r="U32" s="3" t="s">
        <v>41</v>
      </c>
    </row>
    <row r="33" spans="3:22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R33" s="3" t="s">
        <v>114</v>
      </c>
      <c r="S33" s="10">
        <f t="shared" ref="S33:U34" ca="1" si="6">RANDBETWEEN(1,9)*10^4</f>
        <v>60000</v>
      </c>
      <c r="T33" s="10">
        <f t="shared" ca="1" si="6"/>
        <v>50000</v>
      </c>
      <c r="U33" s="10">
        <f t="shared" ca="1" si="6"/>
        <v>90000</v>
      </c>
      <c r="V33" s="4"/>
    </row>
    <row r="34" spans="3:22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R34" s="3" t="s">
        <v>115</v>
      </c>
      <c r="S34" s="10">
        <f t="shared" ca="1" si="6"/>
        <v>80000</v>
      </c>
      <c r="T34" s="10">
        <f t="shared" ca="1" si="6"/>
        <v>10000</v>
      </c>
      <c r="U34" s="10">
        <f t="shared" ca="1" si="6"/>
        <v>80000</v>
      </c>
      <c r="V34" s="4"/>
    </row>
    <row r="35" spans="3:22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3:22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3:22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3:22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22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3:22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3:22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3:22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3:22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3:22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3:2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3:22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3:22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3:22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3:14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3:14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3:14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3:14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3:14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3:14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3:14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3:14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3:14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3:14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3:14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3:14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3:14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3:14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3:14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3:14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3:14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3:14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3:14" x14ac:dyDescent="0.2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3:14" x14ac:dyDescent="0.2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3:14" x14ac:dyDescent="0.2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3:14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3:14" x14ac:dyDescent="0.2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3:14" x14ac:dyDescent="0.2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3:14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3:14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3:14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3:14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3:14" x14ac:dyDescent="0.2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3:14" x14ac:dyDescent="0.2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3:14" x14ac:dyDescent="0.2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3:14" x14ac:dyDescent="0.2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3:14" x14ac:dyDescent="0.2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3:14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3:14" x14ac:dyDescent="0.2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3:14" x14ac:dyDescent="0.2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3:14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3:14" x14ac:dyDescent="0.2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3:14" x14ac:dyDescent="0.2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3:14" x14ac:dyDescent="0.2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3:14" x14ac:dyDescent="0.2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3:14" x14ac:dyDescent="0.2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3:14" x14ac:dyDescent="0.2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3:14" x14ac:dyDescent="0.2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3:14" x14ac:dyDescent="0.2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3:14" x14ac:dyDescent="0.2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3:14" x14ac:dyDescent="0.2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3:14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3:14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3:14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3:14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3:14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3:14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3:14" x14ac:dyDescent="0.2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3:14" x14ac:dyDescent="0.2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3:14" x14ac:dyDescent="0.2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3:14" x14ac:dyDescent="0.2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3:14" x14ac:dyDescent="0.2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3:14" x14ac:dyDescent="0.2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3:14" x14ac:dyDescent="0.2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3:14" x14ac:dyDescent="0.2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3:14" x14ac:dyDescent="0.2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3:14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3:14" x14ac:dyDescent="0.2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3:14" x14ac:dyDescent="0.2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3:14" x14ac:dyDescent="0.2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3:14" x14ac:dyDescent="0.2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3:14" x14ac:dyDescent="0.2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3:14" x14ac:dyDescent="0.2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3:14" x14ac:dyDescent="0.2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3:14" x14ac:dyDescent="0.2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3:14" x14ac:dyDescent="0.2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3:14" x14ac:dyDescent="0.2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3:14" x14ac:dyDescent="0.2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3:14" x14ac:dyDescent="0.2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3:14" x14ac:dyDescent="0.2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3:14" x14ac:dyDescent="0.2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3:14" x14ac:dyDescent="0.2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3:14" x14ac:dyDescent="0.2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3:14" x14ac:dyDescent="0.2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3:14" x14ac:dyDescent="0.2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3:14" x14ac:dyDescent="0.2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3:14" x14ac:dyDescent="0.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3:14" x14ac:dyDescent="0.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3:14" x14ac:dyDescent="0.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3:14" x14ac:dyDescent="0.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3:14" x14ac:dyDescent="0.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3:14" x14ac:dyDescent="0.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3:14" x14ac:dyDescent="0.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3:14" x14ac:dyDescent="0.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3:14" x14ac:dyDescent="0.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3:14" x14ac:dyDescent="0.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3:14" x14ac:dyDescent="0.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3:14" x14ac:dyDescent="0.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3:14" x14ac:dyDescent="0.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3:14" x14ac:dyDescent="0.2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3:14" x14ac:dyDescent="0.2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3:14" x14ac:dyDescent="0.2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3:14" x14ac:dyDescent="0.2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3:14" x14ac:dyDescent="0.2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3:14" x14ac:dyDescent="0.2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3:14" x14ac:dyDescent="0.2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3:14" x14ac:dyDescent="0.2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3:14" x14ac:dyDescent="0.2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3:14" x14ac:dyDescent="0.2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3:14" x14ac:dyDescent="0.2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3:14" x14ac:dyDescent="0.2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3:14" x14ac:dyDescent="0.2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3:14" x14ac:dyDescent="0.2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3:14" x14ac:dyDescent="0.2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3:14" x14ac:dyDescent="0.2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3:14" x14ac:dyDescent="0.2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3:14" x14ac:dyDescent="0.2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3:14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3:14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3:14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3:14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3:14" x14ac:dyDescent="0.2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3:14" x14ac:dyDescent="0.2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3:14" x14ac:dyDescent="0.2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3:14" x14ac:dyDescent="0.2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3:14" x14ac:dyDescent="0.2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3:14" x14ac:dyDescent="0.2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3:14" x14ac:dyDescent="0.2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3:14" x14ac:dyDescent="0.2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3:14" x14ac:dyDescent="0.2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3:14" x14ac:dyDescent="0.2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3:14" x14ac:dyDescent="0.2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3:14" x14ac:dyDescent="0.2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3:14" x14ac:dyDescent="0.2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3:14" x14ac:dyDescent="0.2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3:14" x14ac:dyDescent="0.2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3:14" x14ac:dyDescent="0.2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3:14" x14ac:dyDescent="0.2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3:14" x14ac:dyDescent="0.2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3:14" x14ac:dyDescent="0.2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3:14" x14ac:dyDescent="0.2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3:14" x14ac:dyDescent="0.2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3:14" x14ac:dyDescent="0.2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3:14" x14ac:dyDescent="0.2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3:1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3:14" x14ac:dyDescent="0.2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3:14" x14ac:dyDescent="0.2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3:14" x14ac:dyDescent="0.2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3:14" x14ac:dyDescent="0.2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3:14" x14ac:dyDescent="0.2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3:14" x14ac:dyDescent="0.2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3:14" x14ac:dyDescent="0.2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3:14" x14ac:dyDescent="0.2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3:14" x14ac:dyDescent="0.2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3:14" x14ac:dyDescent="0.2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3:14" x14ac:dyDescent="0.2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3:14" x14ac:dyDescent="0.2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3:14" x14ac:dyDescent="0.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3:14" x14ac:dyDescent="0.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3:14" x14ac:dyDescent="0.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3:14" x14ac:dyDescent="0.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3:14" x14ac:dyDescent="0.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3:14" x14ac:dyDescent="0.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3:14" x14ac:dyDescent="0.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3:14" x14ac:dyDescent="0.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3:14" x14ac:dyDescent="0.2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3:1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3:14" x14ac:dyDescent="0.2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3:14" x14ac:dyDescent="0.2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3:14" x14ac:dyDescent="0.2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3:14" x14ac:dyDescent="0.2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3:14" x14ac:dyDescent="0.2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3:14" x14ac:dyDescent="0.2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3:14" x14ac:dyDescent="0.2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3:14" x14ac:dyDescent="0.2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3:14" x14ac:dyDescent="0.2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3:14" x14ac:dyDescent="0.2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3:14" x14ac:dyDescent="0.2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3:14" x14ac:dyDescent="0.2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3:14" x14ac:dyDescent="0.2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3:14" x14ac:dyDescent="0.2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3:14" x14ac:dyDescent="0.2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3:14" x14ac:dyDescent="0.2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3:14" x14ac:dyDescent="0.2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3:14" x14ac:dyDescent="0.2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3:14" x14ac:dyDescent="0.2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3:14" x14ac:dyDescent="0.2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3:14" x14ac:dyDescent="0.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3:14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3:14" x14ac:dyDescent="0.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3:14" x14ac:dyDescent="0.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3:14" x14ac:dyDescent="0.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3:14" x14ac:dyDescent="0.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3:14" x14ac:dyDescent="0.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3:14" x14ac:dyDescent="0.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3:14" x14ac:dyDescent="0.2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3:14" x14ac:dyDescent="0.2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3:14" x14ac:dyDescent="0.2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3:14" x14ac:dyDescent="0.2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3:14" x14ac:dyDescent="0.2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3:14" x14ac:dyDescent="0.2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3:14" x14ac:dyDescent="0.2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3:14" x14ac:dyDescent="0.2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3:14" x14ac:dyDescent="0.2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3:14" x14ac:dyDescent="0.2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3:14" x14ac:dyDescent="0.2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3:14" x14ac:dyDescent="0.2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3:14" x14ac:dyDescent="0.2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3:14" x14ac:dyDescent="0.2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B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6" width="9" style="3" customWidth="1"/>
    <col min="27" max="16384" width="8.875" style="3"/>
  </cols>
  <sheetData>
    <row r="2" spans="1:54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A2" s="3" t="s">
        <v>52</v>
      </c>
      <c r="AQ2" s="3" t="s">
        <v>48</v>
      </c>
      <c r="BB2" s="3" t="s">
        <v>41</v>
      </c>
    </row>
    <row r="3" spans="1:54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61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AA3" s="3" t="s">
        <v>56</v>
      </c>
      <c r="AQ3" s="3" t="s">
        <v>55</v>
      </c>
      <c r="BB3" s="3" t="s">
        <v>55</v>
      </c>
    </row>
    <row r="4" spans="1:54" x14ac:dyDescent="0.2">
      <c r="A4" s="3" t="s">
        <v>11</v>
      </c>
      <c r="B4" s="3">
        <v>2017</v>
      </c>
      <c r="C4" s="4">
        <f ca="1">RANDBETWEEN(1,9)*10^6</f>
        <v>8000000</v>
      </c>
      <c r="D4" s="4">
        <f t="shared" ref="D4:N18" ca="1" si="0">RANDBETWEEN(1,9)*10^6</f>
        <v>2000000</v>
      </c>
      <c r="E4" s="4">
        <f t="shared" ca="1" si="0"/>
        <v>6000000</v>
      </c>
      <c r="F4" s="4">
        <f t="shared" ca="1" si="0"/>
        <v>8000000</v>
      </c>
      <c r="G4" s="4">
        <f t="shared" ca="1" si="0"/>
        <v>4000000</v>
      </c>
      <c r="H4" s="4">
        <f t="shared" ca="1" si="0"/>
        <v>4000000</v>
      </c>
      <c r="I4" s="4">
        <f t="shared" ca="1" si="0"/>
        <v>1000000</v>
      </c>
      <c r="J4" s="4">
        <f t="shared" ca="1" si="0"/>
        <v>4000000</v>
      </c>
      <c r="K4" s="4">
        <f t="shared" ca="1" si="0"/>
        <v>4000000</v>
      </c>
      <c r="L4" s="4">
        <f t="shared" ca="1" si="0"/>
        <v>7000000</v>
      </c>
      <c r="M4" s="4">
        <f t="shared" ca="1" si="0"/>
        <v>3000000</v>
      </c>
      <c r="N4" s="4">
        <f t="shared" ca="1" si="0"/>
        <v>9000000</v>
      </c>
      <c r="R4" s="3" t="str">
        <f>CONCATENATE(Info!$B$36," - ",Info!$C$36)</f>
        <v>2017-01-01 - 2018-03-01</v>
      </c>
      <c r="S4" s="4">
        <f t="shared" ref="S4:V5" ca="1" si="1">RANDBETWEEN(1,9)*10^6</f>
        <v>1000000</v>
      </c>
      <c r="T4" s="4">
        <f t="shared" ca="1" si="1"/>
        <v>3000000</v>
      </c>
      <c r="U4" s="4">
        <f t="shared" ca="1" si="1"/>
        <v>5000000</v>
      </c>
      <c r="V4" s="4">
        <f t="shared" ca="1" si="1"/>
        <v>2000000</v>
      </c>
    </row>
    <row r="5" spans="1:54" x14ac:dyDescent="0.2">
      <c r="A5" s="3" t="s">
        <v>18</v>
      </c>
      <c r="B5" s="3" t="s">
        <v>19</v>
      </c>
      <c r="C5" s="4">
        <f t="shared" ref="C5:C18" ca="1" si="2">RANDBETWEEN(1,9)*10^6</f>
        <v>6000000</v>
      </c>
      <c r="D5" s="4">
        <f t="shared" ca="1" si="0"/>
        <v>3000000</v>
      </c>
      <c r="E5" s="4">
        <f t="shared" ca="1" si="0"/>
        <v>7000000</v>
      </c>
      <c r="F5" s="4">
        <f t="shared" ca="1" si="0"/>
        <v>1000000</v>
      </c>
      <c r="G5" s="4">
        <f t="shared" ca="1" si="0"/>
        <v>9000000</v>
      </c>
      <c r="H5" s="4">
        <f t="shared" ca="1" si="0"/>
        <v>3000000</v>
      </c>
      <c r="I5" s="4">
        <f t="shared" ca="1" si="0"/>
        <v>5000000</v>
      </c>
      <c r="J5" s="4">
        <f t="shared" ca="1" si="0"/>
        <v>4000000</v>
      </c>
      <c r="K5" s="4">
        <f t="shared" ca="1" si="0"/>
        <v>7000000</v>
      </c>
      <c r="L5" s="4">
        <f t="shared" ca="1" si="0"/>
        <v>9000000</v>
      </c>
      <c r="M5" s="4">
        <f t="shared" ca="1" si="0"/>
        <v>2000000</v>
      </c>
      <c r="N5" s="4">
        <f t="shared" ca="1" si="0"/>
        <v>2000000</v>
      </c>
      <c r="R5" s="3" t="str">
        <f>CONCATENATE(Info!$D$36," - ",Info!$E$36)</f>
        <v>2017-01-01 - 2018-03-01</v>
      </c>
      <c r="S5" s="4">
        <f t="shared" ca="1" si="1"/>
        <v>2000000</v>
      </c>
      <c r="T5" s="4">
        <f t="shared" ca="1" si="1"/>
        <v>5000000</v>
      </c>
      <c r="U5" s="4">
        <f t="shared" ca="1" si="1"/>
        <v>9000000</v>
      </c>
      <c r="V5" s="4">
        <f t="shared" ca="1" si="1"/>
        <v>1000000</v>
      </c>
      <c r="W5" s="29">
        <f ca="1">S5/T5-1</f>
        <v>-0.6</v>
      </c>
    </row>
    <row r="6" spans="1:54" x14ac:dyDescent="0.2">
      <c r="A6" s="3" t="s">
        <v>15</v>
      </c>
      <c r="B6" s="3" t="s">
        <v>20</v>
      </c>
      <c r="C6" s="4">
        <f t="shared" ca="1" si="2"/>
        <v>9000000</v>
      </c>
      <c r="D6" s="4">
        <f t="shared" ca="1" si="0"/>
        <v>1000000</v>
      </c>
      <c r="E6" s="4">
        <f t="shared" ca="1" si="0"/>
        <v>6000000</v>
      </c>
      <c r="F6" s="4">
        <f t="shared" ca="1" si="0"/>
        <v>8000000</v>
      </c>
      <c r="G6" s="4">
        <f t="shared" ca="1" si="0"/>
        <v>7000000</v>
      </c>
      <c r="H6" s="4">
        <f t="shared" ca="1" si="0"/>
        <v>1000000</v>
      </c>
      <c r="I6" s="4">
        <f t="shared" ca="1" si="0"/>
        <v>7000000</v>
      </c>
      <c r="J6" s="4">
        <f t="shared" ca="1" si="0"/>
        <v>7000000</v>
      </c>
      <c r="K6" s="4">
        <f t="shared" ca="1" si="0"/>
        <v>1000000</v>
      </c>
      <c r="L6" s="4">
        <f t="shared" ca="1" si="0"/>
        <v>4000000</v>
      </c>
      <c r="M6" s="4">
        <f t="shared" ca="1" si="0"/>
        <v>7000000</v>
      </c>
      <c r="N6" s="4">
        <f t="shared" ca="1" si="0"/>
        <v>7000000</v>
      </c>
      <c r="S6" s="14">
        <f ca="1">S5/S4-1</f>
        <v>1</v>
      </c>
      <c r="T6" s="14">
        <f ca="1">T5/T4-1</f>
        <v>0.66666666666666674</v>
      </c>
    </row>
    <row r="7" spans="1:54" x14ac:dyDescent="0.2">
      <c r="A7" s="3" t="s">
        <v>21</v>
      </c>
      <c r="B7" s="3" t="s">
        <v>22</v>
      </c>
      <c r="C7" s="4">
        <f t="shared" ca="1" si="2"/>
        <v>4000000</v>
      </c>
      <c r="D7" s="4">
        <f t="shared" ca="1" si="0"/>
        <v>3000000</v>
      </c>
      <c r="E7" s="4">
        <f t="shared" ca="1" si="0"/>
        <v>4000000</v>
      </c>
      <c r="F7" s="4">
        <f t="shared" ca="1" si="0"/>
        <v>8000000</v>
      </c>
      <c r="G7" s="4">
        <f t="shared" ca="1" si="0"/>
        <v>8000000</v>
      </c>
      <c r="H7" s="4">
        <f t="shared" ca="1" si="0"/>
        <v>1000000</v>
      </c>
      <c r="I7" s="4">
        <f t="shared" ca="1" si="0"/>
        <v>2000000</v>
      </c>
      <c r="J7" s="4">
        <f t="shared" ca="1" si="0"/>
        <v>4000000</v>
      </c>
      <c r="K7" s="4">
        <f t="shared" ca="1" si="0"/>
        <v>4000000</v>
      </c>
      <c r="L7" s="4">
        <f t="shared" ca="1" si="0"/>
        <v>5000000</v>
      </c>
      <c r="M7" s="4">
        <f t="shared" ca="1" si="0"/>
        <v>8000000</v>
      </c>
      <c r="N7" s="4">
        <f t="shared" ca="1" si="0"/>
        <v>5000000</v>
      </c>
    </row>
    <row r="8" spans="1:54" x14ac:dyDescent="0.2">
      <c r="A8" s="3" t="s">
        <v>23</v>
      </c>
      <c r="B8" s="3" t="s">
        <v>24</v>
      </c>
      <c r="C8" s="4">
        <f t="shared" ca="1" si="2"/>
        <v>5000000</v>
      </c>
      <c r="D8" s="4">
        <f t="shared" ca="1" si="0"/>
        <v>3000000</v>
      </c>
      <c r="E8" s="4">
        <f t="shared" ca="1" si="0"/>
        <v>5000000</v>
      </c>
      <c r="F8" s="4">
        <f t="shared" ca="1" si="0"/>
        <v>5000000</v>
      </c>
      <c r="G8" s="4">
        <f t="shared" ca="1" si="0"/>
        <v>5000000</v>
      </c>
      <c r="H8" s="4">
        <f t="shared" ca="1" si="0"/>
        <v>6000000</v>
      </c>
      <c r="I8" s="4">
        <f t="shared" ca="1" si="0"/>
        <v>6000000</v>
      </c>
      <c r="J8" s="4">
        <f t="shared" ca="1" si="0"/>
        <v>2000000</v>
      </c>
      <c r="K8" s="4">
        <f t="shared" ca="1" si="0"/>
        <v>6000000</v>
      </c>
      <c r="L8" s="4">
        <f t="shared" ca="1" si="0"/>
        <v>4000000</v>
      </c>
      <c r="M8" s="4">
        <f t="shared" ca="1" si="0"/>
        <v>8000000</v>
      </c>
      <c r="N8" s="4">
        <f t="shared" ca="1" si="0"/>
        <v>5000000</v>
      </c>
      <c r="S8" s="3" t="str">
        <f>IF(Info!$B$15="","Клиент",Info!$B$15)</f>
        <v>CITILINK</v>
      </c>
      <c r="T8" s="3" t="s">
        <v>108</v>
      </c>
      <c r="U8" s="3" t="s">
        <v>41</v>
      </c>
    </row>
    <row r="9" spans="1:54" x14ac:dyDescent="0.2">
      <c r="A9" s="3" t="s">
        <v>25</v>
      </c>
      <c r="B9" s="3" t="s">
        <v>26</v>
      </c>
      <c r="C9" s="4">
        <f t="shared" ca="1" si="2"/>
        <v>7000000</v>
      </c>
      <c r="D9" s="4">
        <f t="shared" ca="1" si="0"/>
        <v>2000000</v>
      </c>
      <c r="E9" s="4">
        <f t="shared" ca="1" si="0"/>
        <v>3000000</v>
      </c>
      <c r="F9" s="4">
        <f t="shared" ca="1" si="0"/>
        <v>9000000</v>
      </c>
      <c r="G9" s="4">
        <f t="shared" ca="1" si="0"/>
        <v>3000000</v>
      </c>
      <c r="H9" s="4">
        <f t="shared" ca="1" si="0"/>
        <v>8000000</v>
      </c>
      <c r="I9" s="4">
        <f t="shared" ca="1" si="0"/>
        <v>3000000</v>
      </c>
      <c r="J9" s="4">
        <f t="shared" ca="1" si="0"/>
        <v>2000000</v>
      </c>
      <c r="K9" s="4">
        <f t="shared" ca="1" si="0"/>
        <v>9000000</v>
      </c>
      <c r="L9" s="4">
        <f t="shared" ca="1" si="0"/>
        <v>3000000</v>
      </c>
      <c r="M9" s="4">
        <f t="shared" ca="1" si="0"/>
        <v>7000000</v>
      </c>
      <c r="N9" s="4">
        <f t="shared" ca="1" si="0"/>
        <v>2000000</v>
      </c>
      <c r="R9" s="3" t="s">
        <v>114</v>
      </c>
      <c r="S9" s="4">
        <f t="shared" ref="S9:U10" ca="1" si="3">RANDBETWEEN(1,9)*10^6</f>
        <v>1000000</v>
      </c>
      <c r="T9" s="4">
        <f t="shared" ca="1" si="3"/>
        <v>9000000</v>
      </c>
      <c r="U9" s="4">
        <f t="shared" ca="1" si="3"/>
        <v>3000000</v>
      </c>
      <c r="V9" s="4"/>
    </row>
    <row r="10" spans="1:54" x14ac:dyDescent="0.2">
      <c r="A10" s="3" t="s">
        <v>27</v>
      </c>
      <c r="B10" s="3" t="s">
        <v>28</v>
      </c>
      <c r="C10" s="4">
        <f t="shared" ca="1" si="2"/>
        <v>2000000</v>
      </c>
      <c r="D10" s="4">
        <f t="shared" ca="1" si="0"/>
        <v>3000000</v>
      </c>
      <c r="E10" s="4">
        <f t="shared" ca="1" si="0"/>
        <v>3000000</v>
      </c>
      <c r="F10" s="4">
        <f t="shared" ca="1" si="0"/>
        <v>6000000</v>
      </c>
      <c r="G10" s="4">
        <f t="shared" ca="1" si="0"/>
        <v>2000000</v>
      </c>
      <c r="H10" s="4">
        <f t="shared" ca="1" si="0"/>
        <v>3000000</v>
      </c>
      <c r="I10" s="4">
        <f t="shared" ca="1" si="0"/>
        <v>3000000</v>
      </c>
      <c r="J10" s="4">
        <f t="shared" ca="1" si="0"/>
        <v>9000000</v>
      </c>
      <c r="K10" s="4">
        <f t="shared" ca="1" si="0"/>
        <v>4000000</v>
      </c>
      <c r="L10" s="4">
        <f t="shared" ca="1" si="0"/>
        <v>8000000</v>
      </c>
      <c r="M10" s="4">
        <f t="shared" ca="1" si="0"/>
        <v>2000000</v>
      </c>
      <c r="N10" s="4">
        <f t="shared" ca="1" si="0"/>
        <v>9000000</v>
      </c>
      <c r="R10" s="3" t="s">
        <v>115</v>
      </c>
      <c r="S10" s="4">
        <f t="shared" ca="1" si="3"/>
        <v>9000000</v>
      </c>
      <c r="T10" s="4">
        <f t="shared" ca="1" si="3"/>
        <v>4000000</v>
      </c>
      <c r="U10" s="4">
        <f t="shared" ca="1" si="3"/>
        <v>9000000</v>
      </c>
      <c r="V10" s="4"/>
    </row>
    <row r="11" spans="1:54" x14ac:dyDescent="0.2">
      <c r="A11" s="3" t="s">
        <v>29</v>
      </c>
      <c r="B11" s="3" t="s">
        <v>30</v>
      </c>
      <c r="C11" s="4">
        <f t="shared" ca="1" si="2"/>
        <v>8000000</v>
      </c>
      <c r="D11" s="4">
        <f t="shared" ca="1" si="0"/>
        <v>3000000</v>
      </c>
      <c r="E11" s="4">
        <f t="shared" ca="1" si="0"/>
        <v>7000000</v>
      </c>
      <c r="F11" s="4">
        <f t="shared" ca="1" si="0"/>
        <v>8000000</v>
      </c>
      <c r="G11" s="4">
        <f t="shared" ca="1" si="0"/>
        <v>9000000</v>
      </c>
      <c r="H11" s="4">
        <f t="shared" ca="1" si="0"/>
        <v>3000000</v>
      </c>
      <c r="I11" s="4">
        <f t="shared" ca="1" si="0"/>
        <v>5000000</v>
      </c>
      <c r="J11" s="4">
        <f t="shared" ca="1" si="0"/>
        <v>3000000</v>
      </c>
      <c r="K11" s="4">
        <f t="shared" ca="1" si="0"/>
        <v>5000000</v>
      </c>
      <c r="L11" s="4">
        <f t="shared" ca="1" si="0"/>
        <v>2000000</v>
      </c>
      <c r="M11" s="4">
        <f t="shared" ca="1" si="0"/>
        <v>7000000</v>
      </c>
      <c r="N11" s="4">
        <f t="shared" ca="1" si="0"/>
        <v>1000000</v>
      </c>
    </row>
    <row r="12" spans="1:54" x14ac:dyDescent="0.2">
      <c r="A12" s="3" t="s">
        <v>31</v>
      </c>
      <c r="B12" s="3" t="s">
        <v>32</v>
      </c>
      <c r="C12" s="4">
        <f t="shared" ca="1" si="2"/>
        <v>5000000</v>
      </c>
      <c r="D12" s="4">
        <f t="shared" ca="1" si="0"/>
        <v>3000000</v>
      </c>
      <c r="E12" s="4">
        <f t="shared" ca="1" si="0"/>
        <v>7000000</v>
      </c>
      <c r="F12" s="4">
        <f t="shared" ca="1" si="0"/>
        <v>6000000</v>
      </c>
      <c r="G12" s="4">
        <f t="shared" ca="1" si="0"/>
        <v>4000000</v>
      </c>
      <c r="H12" s="4">
        <f t="shared" ca="1" si="0"/>
        <v>6000000</v>
      </c>
      <c r="I12" s="4">
        <f t="shared" ca="1" si="0"/>
        <v>9000000</v>
      </c>
      <c r="J12" s="4">
        <f t="shared" ca="1" si="0"/>
        <v>7000000</v>
      </c>
      <c r="K12" s="4">
        <f t="shared" ca="1" si="0"/>
        <v>3000000</v>
      </c>
      <c r="L12" s="4">
        <f t="shared" ca="1" si="0"/>
        <v>2000000</v>
      </c>
      <c r="M12" s="4">
        <f t="shared" ca="1" si="0"/>
        <v>4000000</v>
      </c>
      <c r="N12" s="4">
        <f t="shared" ca="1" si="0"/>
        <v>3000000</v>
      </c>
    </row>
    <row r="13" spans="1:54" x14ac:dyDescent="0.2">
      <c r="A13" s="3" t="s">
        <v>33</v>
      </c>
      <c r="B13" s="3" t="s">
        <v>34</v>
      </c>
      <c r="C13" s="4">
        <f t="shared" ca="1" si="2"/>
        <v>6000000</v>
      </c>
      <c r="D13" s="4">
        <f t="shared" ca="1" si="0"/>
        <v>3000000</v>
      </c>
      <c r="E13" s="4">
        <f t="shared" ca="1" si="0"/>
        <v>2000000</v>
      </c>
      <c r="F13" s="4">
        <f t="shared" ca="1" si="0"/>
        <v>5000000</v>
      </c>
      <c r="G13" s="4">
        <f t="shared" ca="1" si="0"/>
        <v>3000000</v>
      </c>
      <c r="H13" s="4">
        <f t="shared" ca="1" si="0"/>
        <v>4000000</v>
      </c>
      <c r="I13" s="4">
        <f t="shared" ca="1" si="0"/>
        <v>2000000</v>
      </c>
      <c r="J13" s="4">
        <f t="shared" ca="1" si="0"/>
        <v>9000000</v>
      </c>
      <c r="K13" s="4">
        <f t="shared" ca="1" si="0"/>
        <v>7000000</v>
      </c>
      <c r="L13" s="4">
        <f t="shared" ca="1" si="0"/>
        <v>6000000</v>
      </c>
      <c r="M13" s="4">
        <f t="shared" ca="1" si="0"/>
        <v>7000000</v>
      </c>
      <c r="N13" s="4">
        <f t="shared" ca="1" si="0"/>
        <v>7000000</v>
      </c>
    </row>
    <row r="14" spans="1:54" x14ac:dyDescent="0.2">
      <c r="A14" s="3" t="s">
        <v>35</v>
      </c>
      <c r="B14" s="3" t="s">
        <v>36</v>
      </c>
      <c r="C14" s="4">
        <f t="shared" ca="1" si="2"/>
        <v>1000000</v>
      </c>
      <c r="D14" s="4">
        <f t="shared" ca="1" si="0"/>
        <v>9000000</v>
      </c>
      <c r="E14" s="4">
        <f t="shared" ca="1" si="0"/>
        <v>1000000</v>
      </c>
      <c r="F14" s="4">
        <f t="shared" ca="1" si="0"/>
        <v>8000000</v>
      </c>
      <c r="G14" s="4">
        <f t="shared" ca="1" si="0"/>
        <v>6000000</v>
      </c>
      <c r="H14" s="4">
        <f t="shared" ca="1" si="0"/>
        <v>2000000</v>
      </c>
      <c r="I14" s="4">
        <f t="shared" ca="1" si="0"/>
        <v>8000000</v>
      </c>
      <c r="J14" s="4">
        <f t="shared" ca="1" si="0"/>
        <v>6000000</v>
      </c>
      <c r="K14" s="4">
        <f t="shared" ca="1" si="0"/>
        <v>2000000</v>
      </c>
      <c r="L14" s="4">
        <f t="shared" ca="1" si="0"/>
        <v>1000000</v>
      </c>
      <c r="M14" s="4">
        <f t="shared" ca="1" si="0"/>
        <v>4000000</v>
      </c>
      <c r="N14" s="4">
        <f t="shared" ca="1" si="0"/>
        <v>2000000</v>
      </c>
      <c r="R14" s="43" t="s">
        <v>42</v>
      </c>
      <c r="S14" s="43"/>
      <c r="T14" s="43"/>
      <c r="U14" s="43"/>
      <c r="V14" s="43"/>
      <c r="W14" s="43"/>
    </row>
    <row r="15" spans="1:54" x14ac:dyDescent="0.2">
      <c r="A15" s="3" t="s">
        <v>37</v>
      </c>
      <c r="B15" s="3" t="s">
        <v>38</v>
      </c>
      <c r="C15" s="4">
        <f t="shared" ca="1" si="2"/>
        <v>4000000</v>
      </c>
      <c r="D15" s="4">
        <f t="shared" ca="1" si="0"/>
        <v>6000000</v>
      </c>
      <c r="E15" s="4">
        <f t="shared" ca="1" si="0"/>
        <v>1000000</v>
      </c>
      <c r="F15" s="4">
        <f t="shared" ca="1" si="0"/>
        <v>8000000</v>
      </c>
      <c r="G15" s="4">
        <f t="shared" ca="1" si="0"/>
        <v>4000000</v>
      </c>
      <c r="H15" s="4">
        <f t="shared" ca="1" si="0"/>
        <v>1000000</v>
      </c>
      <c r="I15" s="4">
        <f t="shared" ca="1" si="0"/>
        <v>3000000</v>
      </c>
      <c r="J15" s="4">
        <f t="shared" ca="1" si="0"/>
        <v>5000000</v>
      </c>
      <c r="K15" s="4">
        <f t="shared" ca="1" si="0"/>
        <v>5000000</v>
      </c>
      <c r="L15" s="4">
        <f t="shared" ca="1" si="0"/>
        <v>2000000</v>
      </c>
      <c r="M15" s="4">
        <f t="shared" ca="1" si="0"/>
        <v>6000000</v>
      </c>
      <c r="N15" s="4">
        <f t="shared" ca="1" si="0"/>
        <v>5000000</v>
      </c>
      <c r="R15" s="12" t="s">
        <v>61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</row>
    <row r="16" spans="1:54" x14ac:dyDescent="0.2">
      <c r="A16" s="3" t="s">
        <v>16</v>
      </c>
      <c r="B16" s="3">
        <v>2018</v>
      </c>
      <c r="C16" s="4">
        <f t="shared" ca="1" si="2"/>
        <v>5000000</v>
      </c>
      <c r="D16" s="4">
        <f t="shared" ca="1" si="0"/>
        <v>9000000</v>
      </c>
      <c r="E16" s="4">
        <f t="shared" ca="1" si="0"/>
        <v>7000000</v>
      </c>
      <c r="F16" s="4">
        <f t="shared" ca="1" si="0"/>
        <v>9000000</v>
      </c>
      <c r="G16" s="4">
        <f t="shared" ca="1" si="0"/>
        <v>2000000</v>
      </c>
      <c r="H16" s="4">
        <f t="shared" ca="1" si="0"/>
        <v>5000000</v>
      </c>
      <c r="I16" s="4">
        <f t="shared" ca="1" si="0"/>
        <v>7000000</v>
      </c>
      <c r="J16" s="4">
        <f t="shared" ca="1" si="0"/>
        <v>9000000</v>
      </c>
      <c r="K16" s="4">
        <f t="shared" ca="1" si="0"/>
        <v>8000000</v>
      </c>
      <c r="L16" s="4">
        <f t="shared" ca="1" si="0"/>
        <v>8000000</v>
      </c>
      <c r="M16" s="4">
        <f t="shared" ca="1" si="0"/>
        <v>2000000</v>
      </c>
      <c r="N16" s="4">
        <f t="shared" ca="1" si="0"/>
        <v>4000000</v>
      </c>
      <c r="R16" s="3" t="str">
        <f>CONCATENATE(Info!$B$36," - ",Info!$C$36)</f>
        <v>2017-01-01 - 2018-03-01</v>
      </c>
      <c r="S16" s="4">
        <f t="shared" ref="S16:V17" ca="1" si="4">RANDBETWEEN(1,9)*10^6</f>
        <v>6000000</v>
      </c>
      <c r="T16" s="4">
        <f t="shared" ca="1" si="4"/>
        <v>6000000</v>
      </c>
      <c r="U16" s="4">
        <f t="shared" ca="1" si="4"/>
        <v>6000000</v>
      </c>
      <c r="V16" s="4">
        <f t="shared" ca="1" si="4"/>
        <v>9000000</v>
      </c>
      <c r="AA16" s="3" t="s">
        <v>42</v>
      </c>
    </row>
    <row r="17" spans="1:27" x14ac:dyDescent="0.2">
      <c r="A17" s="3" t="s">
        <v>39</v>
      </c>
      <c r="B17" s="3" t="s">
        <v>19</v>
      </c>
      <c r="C17" s="4">
        <f t="shared" ca="1" si="2"/>
        <v>5000000</v>
      </c>
      <c r="D17" s="4">
        <f t="shared" ca="1" si="0"/>
        <v>6000000</v>
      </c>
      <c r="E17" s="4">
        <f t="shared" ca="1" si="0"/>
        <v>7000000</v>
      </c>
      <c r="F17" s="4">
        <f t="shared" ca="1" si="0"/>
        <v>9000000</v>
      </c>
      <c r="G17" s="4">
        <f t="shared" ca="1" si="0"/>
        <v>2000000</v>
      </c>
      <c r="H17" s="4">
        <f t="shared" ca="1" si="0"/>
        <v>3000000</v>
      </c>
      <c r="I17" s="4">
        <f t="shared" ca="1" si="0"/>
        <v>5000000</v>
      </c>
      <c r="J17" s="4">
        <f t="shared" ca="1" si="0"/>
        <v>3000000</v>
      </c>
      <c r="K17" s="4">
        <f t="shared" ca="1" si="0"/>
        <v>1000000</v>
      </c>
      <c r="L17" s="4">
        <f t="shared" ca="1" si="0"/>
        <v>1000000</v>
      </c>
      <c r="M17" s="4">
        <f t="shared" ca="1" si="0"/>
        <v>9000000</v>
      </c>
      <c r="N17" s="4">
        <f t="shared" ca="1" si="0"/>
        <v>9000000</v>
      </c>
      <c r="R17" s="3" t="str">
        <f>CONCATENATE(Info!$D$36," - ",Info!$E$36)</f>
        <v>2017-01-01 - 2018-03-01</v>
      </c>
      <c r="S17" s="4">
        <f t="shared" ca="1" si="4"/>
        <v>5000000</v>
      </c>
      <c r="T17" s="4">
        <f t="shared" ca="1" si="4"/>
        <v>8000000</v>
      </c>
      <c r="U17" s="4">
        <f t="shared" ca="1" si="4"/>
        <v>8000000</v>
      </c>
      <c r="V17" s="4">
        <f t="shared" ca="1" si="4"/>
        <v>7000000</v>
      </c>
      <c r="W17" s="29">
        <f ca="1">S17/T17-1</f>
        <v>-0.375</v>
      </c>
    </row>
    <row r="18" spans="1:27" x14ac:dyDescent="0.2">
      <c r="A18" s="3" t="s">
        <v>12</v>
      </c>
      <c r="B18" s="3" t="s">
        <v>20</v>
      </c>
      <c r="C18" s="4">
        <f t="shared" ca="1" si="2"/>
        <v>2000000</v>
      </c>
      <c r="D18" s="4">
        <f t="shared" ca="1" si="0"/>
        <v>8000000</v>
      </c>
      <c r="E18" s="4">
        <f t="shared" ca="1" si="0"/>
        <v>3000000</v>
      </c>
      <c r="F18" s="4">
        <f t="shared" ca="1" si="0"/>
        <v>8000000</v>
      </c>
      <c r="G18" s="4">
        <f t="shared" ca="1" si="0"/>
        <v>2000000</v>
      </c>
      <c r="H18" s="4">
        <f t="shared" ca="1" si="0"/>
        <v>3000000</v>
      </c>
      <c r="I18" s="4">
        <f t="shared" ca="1" si="0"/>
        <v>6000000</v>
      </c>
      <c r="J18" s="4">
        <f t="shared" ca="1" si="0"/>
        <v>1000000</v>
      </c>
      <c r="K18" s="4">
        <f t="shared" ca="1" si="0"/>
        <v>5000000</v>
      </c>
      <c r="L18" s="4">
        <f t="shared" ca="1" si="0"/>
        <v>1000000</v>
      </c>
      <c r="M18" s="4">
        <f t="shared" ca="1" si="0"/>
        <v>7000000</v>
      </c>
      <c r="N18" s="4">
        <f t="shared" ca="1" si="0"/>
        <v>5000000</v>
      </c>
      <c r="S18" s="14">
        <f ca="1">S17/S16-1</f>
        <v>-0.16666666666666663</v>
      </c>
      <c r="T18" s="14">
        <f ca="1">T17/T16-1</f>
        <v>0.33333333333333326</v>
      </c>
    </row>
    <row r="19" spans="1:27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27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3" t="str">
        <f>IF(Info!$B$15="","Клиент",Info!$B$15)</f>
        <v>CITILINK</v>
      </c>
      <c r="T20" s="3" t="s">
        <v>108</v>
      </c>
      <c r="U20" s="3" t="s">
        <v>41</v>
      </c>
    </row>
    <row r="21" spans="1:27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 s="3" t="s">
        <v>114</v>
      </c>
      <c r="S21" s="4">
        <f t="shared" ref="S21:U22" ca="1" si="5">RANDBETWEEN(1,9)*10^6</f>
        <v>1000000</v>
      </c>
      <c r="T21" s="4">
        <f t="shared" ca="1" si="5"/>
        <v>9000000</v>
      </c>
      <c r="U21" s="4">
        <f t="shared" ca="1" si="5"/>
        <v>3000000</v>
      </c>
      <c r="V21" s="4"/>
    </row>
    <row r="22" spans="1:27" x14ac:dyDescent="0.2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R22" s="3" t="s">
        <v>115</v>
      </c>
      <c r="S22" s="4">
        <f t="shared" ca="1" si="5"/>
        <v>5000000</v>
      </c>
      <c r="T22" s="4">
        <f t="shared" ca="1" si="5"/>
        <v>8000000</v>
      </c>
      <c r="U22" s="4">
        <f t="shared" ca="1" si="5"/>
        <v>1000000</v>
      </c>
      <c r="V22" s="4"/>
    </row>
    <row r="23" spans="1:27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27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27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27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R26" s="44" t="s">
        <v>43</v>
      </c>
      <c r="S26" s="44"/>
      <c r="T26" s="44"/>
      <c r="U26" s="44"/>
      <c r="V26" s="44"/>
      <c r="W26" s="44"/>
    </row>
    <row r="27" spans="1:27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R27" s="13" t="s">
        <v>61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</row>
    <row r="28" spans="1:27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R28" s="3" t="str">
        <f>CONCATENATE(Info!$B$36," - ",Info!$C$36)</f>
        <v>2017-01-01 - 2018-03-01</v>
      </c>
      <c r="S28" s="4">
        <f t="shared" ref="S28:V29" ca="1" si="6">RANDBETWEEN(1,9)*10^6</f>
        <v>7000000</v>
      </c>
      <c r="T28" s="4">
        <f t="shared" ca="1" si="6"/>
        <v>3000000</v>
      </c>
      <c r="U28" s="4">
        <f t="shared" ca="1" si="6"/>
        <v>2000000</v>
      </c>
      <c r="V28" s="4">
        <f t="shared" ca="1" si="6"/>
        <v>5000000</v>
      </c>
      <c r="AA28" s="3" t="s">
        <v>43</v>
      </c>
    </row>
    <row r="29" spans="1:27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R29" s="3" t="str">
        <f>CONCATENATE(Info!$D$36," - ",Info!$E$36)</f>
        <v>2017-01-01 - 2018-03-01</v>
      </c>
      <c r="S29" s="4">
        <f t="shared" ca="1" si="6"/>
        <v>3000000</v>
      </c>
      <c r="T29" s="4">
        <f t="shared" ca="1" si="6"/>
        <v>2000000</v>
      </c>
      <c r="U29" s="4">
        <f t="shared" ca="1" si="6"/>
        <v>8000000</v>
      </c>
      <c r="V29" s="4">
        <f t="shared" ca="1" si="6"/>
        <v>7000000</v>
      </c>
      <c r="W29" s="29">
        <f ca="1">S29/T29-1</f>
        <v>0.5</v>
      </c>
    </row>
    <row r="30" spans="1:27" x14ac:dyDescent="0.2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S30" s="14">
        <f ca="1">S29/S28-1</f>
        <v>-0.5714285714285714</v>
      </c>
      <c r="T30" s="14">
        <f ca="1">T29/T28-1</f>
        <v>-0.33333333333333337</v>
      </c>
    </row>
    <row r="31" spans="1:27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7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3" t="str">
        <f>IF(Info!$B$15="","Клиент",Info!$B$15)</f>
        <v>CITILINK</v>
      </c>
      <c r="T32" s="3" t="s">
        <v>108</v>
      </c>
      <c r="U32" s="3" t="s">
        <v>41</v>
      </c>
    </row>
    <row r="33" spans="3:22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R33" s="3" t="s">
        <v>114</v>
      </c>
      <c r="S33" s="4">
        <f t="shared" ref="S33:U34" ca="1" si="7">RANDBETWEEN(1,9)*10^6</f>
        <v>1000000</v>
      </c>
      <c r="T33" s="4">
        <f t="shared" ca="1" si="7"/>
        <v>8000000</v>
      </c>
      <c r="U33" s="4">
        <f t="shared" ca="1" si="7"/>
        <v>1000000</v>
      </c>
      <c r="V33" s="4"/>
    </row>
    <row r="34" spans="3:22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R34" s="3" t="s">
        <v>115</v>
      </c>
      <c r="S34" s="4">
        <f t="shared" ca="1" si="7"/>
        <v>8000000</v>
      </c>
      <c r="T34" s="4">
        <f t="shared" ca="1" si="7"/>
        <v>5000000</v>
      </c>
      <c r="U34" s="4">
        <f t="shared" ca="1" si="7"/>
        <v>7000000</v>
      </c>
      <c r="V34" s="4"/>
    </row>
    <row r="35" spans="3:22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3:22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3:22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3:22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22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3:22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3:22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3:22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3:22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3:22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3:2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3:22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3:22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3:22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3:14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3:14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3:14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3:14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3:14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3:14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3:14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3:14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3:14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3:14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3:14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3:14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3:14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3:14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3:14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3:14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3:14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3:14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3:14" x14ac:dyDescent="0.2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3:14" x14ac:dyDescent="0.2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3:14" x14ac:dyDescent="0.2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3:14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3:14" x14ac:dyDescent="0.2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3:14" x14ac:dyDescent="0.2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3:14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3:14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3:14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3:14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3:14" x14ac:dyDescent="0.2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3:14" x14ac:dyDescent="0.2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3:14" x14ac:dyDescent="0.2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3:14" x14ac:dyDescent="0.2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3:14" x14ac:dyDescent="0.2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3:14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3:14" x14ac:dyDescent="0.2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3:14" x14ac:dyDescent="0.2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3:14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3:14" x14ac:dyDescent="0.2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3:14" x14ac:dyDescent="0.2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3:14" x14ac:dyDescent="0.2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3:14" x14ac:dyDescent="0.2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3:14" x14ac:dyDescent="0.2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3:14" x14ac:dyDescent="0.2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3:14" x14ac:dyDescent="0.2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3:14" x14ac:dyDescent="0.2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3:14" x14ac:dyDescent="0.2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3:14" x14ac:dyDescent="0.2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3:14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3:14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3:14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3:14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3:14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3:14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3:14" x14ac:dyDescent="0.2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3:14" x14ac:dyDescent="0.2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3:14" x14ac:dyDescent="0.2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3:14" x14ac:dyDescent="0.2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3:14" x14ac:dyDescent="0.2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3:14" x14ac:dyDescent="0.2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3:14" x14ac:dyDescent="0.2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3:14" x14ac:dyDescent="0.2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3:14" x14ac:dyDescent="0.2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3:14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3:14" x14ac:dyDescent="0.2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3:14" x14ac:dyDescent="0.2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3:14" x14ac:dyDescent="0.2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3:14" x14ac:dyDescent="0.2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3:14" x14ac:dyDescent="0.2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3:14" x14ac:dyDescent="0.2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3:14" x14ac:dyDescent="0.2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3:14" x14ac:dyDescent="0.2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3:14" x14ac:dyDescent="0.2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3:14" x14ac:dyDescent="0.2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3:14" x14ac:dyDescent="0.2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3:14" x14ac:dyDescent="0.2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3:14" x14ac:dyDescent="0.2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3:14" x14ac:dyDescent="0.2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3:14" x14ac:dyDescent="0.2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3:14" x14ac:dyDescent="0.2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3:14" x14ac:dyDescent="0.2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3:14" x14ac:dyDescent="0.2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3:14" x14ac:dyDescent="0.2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3:14" x14ac:dyDescent="0.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3:14" x14ac:dyDescent="0.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3:14" x14ac:dyDescent="0.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3:14" x14ac:dyDescent="0.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3:14" x14ac:dyDescent="0.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3:14" x14ac:dyDescent="0.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3:14" x14ac:dyDescent="0.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3:14" x14ac:dyDescent="0.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3:14" x14ac:dyDescent="0.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3:14" x14ac:dyDescent="0.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3:14" x14ac:dyDescent="0.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3:14" x14ac:dyDescent="0.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3:14" x14ac:dyDescent="0.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3:14" x14ac:dyDescent="0.2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3:14" x14ac:dyDescent="0.2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3:14" x14ac:dyDescent="0.2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3:14" x14ac:dyDescent="0.2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3:14" x14ac:dyDescent="0.2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3:14" x14ac:dyDescent="0.2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3:14" x14ac:dyDescent="0.2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3:14" x14ac:dyDescent="0.2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3:14" x14ac:dyDescent="0.2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3:14" x14ac:dyDescent="0.2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3:14" x14ac:dyDescent="0.2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3:14" x14ac:dyDescent="0.2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3:14" x14ac:dyDescent="0.2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3:14" x14ac:dyDescent="0.2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3:14" x14ac:dyDescent="0.2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3:14" x14ac:dyDescent="0.2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3:14" x14ac:dyDescent="0.2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3:14" x14ac:dyDescent="0.2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3:14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3:14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3:14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3:14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3:14" x14ac:dyDescent="0.2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3:14" x14ac:dyDescent="0.2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3:14" x14ac:dyDescent="0.2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3:14" x14ac:dyDescent="0.2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3:14" x14ac:dyDescent="0.2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3:14" x14ac:dyDescent="0.2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3:14" x14ac:dyDescent="0.2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3:14" x14ac:dyDescent="0.2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3:14" x14ac:dyDescent="0.2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3:14" x14ac:dyDescent="0.2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3:14" x14ac:dyDescent="0.2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3:14" x14ac:dyDescent="0.2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3:14" x14ac:dyDescent="0.2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3:14" x14ac:dyDescent="0.2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3:14" x14ac:dyDescent="0.2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3:14" x14ac:dyDescent="0.2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3:14" x14ac:dyDescent="0.2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3:14" x14ac:dyDescent="0.2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3:14" x14ac:dyDescent="0.2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3:14" x14ac:dyDescent="0.2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3:14" x14ac:dyDescent="0.2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3:14" x14ac:dyDescent="0.2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3:14" x14ac:dyDescent="0.2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3:1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3:14" x14ac:dyDescent="0.2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3:14" x14ac:dyDescent="0.2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3:14" x14ac:dyDescent="0.2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3:14" x14ac:dyDescent="0.2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3:14" x14ac:dyDescent="0.2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3:14" x14ac:dyDescent="0.2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3:14" x14ac:dyDescent="0.2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3:14" x14ac:dyDescent="0.2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3:14" x14ac:dyDescent="0.2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3:14" x14ac:dyDescent="0.2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3:14" x14ac:dyDescent="0.2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3:14" x14ac:dyDescent="0.2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3:14" x14ac:dyDescent="0.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3:14" x14ac:dyDescent="0.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3:14" x14ac:dyDescent="0.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3:14" x14ac:dyDescent="0.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3:14" x14ac:dyDescent="0.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3:14" x14ac:dyDescent="0.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3:14" x14ac:dyDescent="0.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3:14" x14ac:dyDescent="0.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3:14" x14ac:dyDescent="0.2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3:1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3:14" x14ac:dyDescent="0.2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3:14" x14ac:dyDescent="0.2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3:14" x14ac:dyDescent="0.2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3:14" x14ac:dyDescent="0.2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3:14" x14ac:dyDescent="0.2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3:14" x14ac:dyDescent="0.2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3:14" x14ac:dyDescent="0.2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3:14" x14ac:dyDescent="0.2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3:14" x14ac:dyDescent="0.2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3:14" x14ac:dyDescent="0.2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3:14" x14ac:dyDescent="0.2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3:14" x14ac:dyDescent="0.2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3:14" x14ac:dyDescent="0.2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3:14" x14ac:dyDescent="0.2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3:14" x14ac:dyDescent="0.2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3:14" x14ac:dyDescent="0.2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3:14" x14ac:dyDescent="0.2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3:14" x14ac:dyDescent="0.2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3:14" x14ac:dyDescent="0.2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3:14" x14ac:dyDescent="0.2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3:14" x14ac:dyDescent="0.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3:14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3:14" x14ac:dyDescent="0.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3:14" x14ac:dyDescent="0.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3:14" x14ac:dyDescent="0.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3:14" x14ac:dyDescent="0.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3:14" x14ac:dyDescent="0.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3:14" x14ac:dyDescent="0.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3:14" x14ac:dyDescent="0.2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3:14" x14ac:dyDescent="0.2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3:14" x14ac:dyDescent="0.2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3:14" x14ac:dyDescent="0.2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3:14" x14ac:dyDescent="0.2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3:14" x14ac:dyDescent="0.2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3:14" x14ac:dyDescent="0.2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3:14" x14ac:dyDescent="0.2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3:14" x14ac:dyDescent="0.2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3:14" x14ac:dyDescent="0.2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3:14" x14ac:dyDescent="0.2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3:14" x14ac:dyDescent="0.2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3:14" x14ac:dyDescent="0.2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3:14" x14ac:dyDescent="0.2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B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6" width="9" style="3" customWidth="1"/>
    <col min="27" max="16384" width="8.875" style="3"/>
  </cols>
  <sheetData>
    <row r="2" spans="1:54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A2" s="3" t="s">
        <v>52</v>
      </c>
      <c r="AQ2" s="3" t="s">
        <v>48</v>
      </c>
      <c r="BB2" s="3" t="s">
        <v>41</v>
      </c>
    </row>
    <row r="3" spans="1:54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91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AA3" s="3" t="s">
        <v>56</v>
      </c>
      <c r="AQ3" s="3" t="s">
        <v>55</v>
      </c>
      <c r="BB3" s="3" t="s">
        <v>55</v>
      </c>
    </row>
    <row r="4" spans="1:54" x14ac:dyDescent="0.2">
      <c r="A4" s="3" t="s">
        <v>11</v>
      </c>
      <c r="B4" s="3">
        <v>2017</v>
      </c>
      <c r="C4" s="4">
        <v>30</v>
      </c>
      <c r="D4" s="4">
        <v>45</v>
      </c>
      <c r="E4" s="4">
        <v>30</v>
      </c>
      <c r="F4" s="4">
        <v>37</v>
      </c>
      <c r="G4" s="4">
        <v>37</v>
      </c>
      <c r="H4" s="4">
        <v>32</v>
      </c>
      <c r="I4" s="4">
        <v>42</v>
      </c>
      <c r="J4" s="4">
        <v>32</v>
      </c>
      <c r="K4" s="4">
        <v>49</v>
      </c>
      <c r="L4" s="4">
        <v>30</v>
      </c>
      <c r="M4" s="4">
        <v>33</v>
      </c>
      <c r="N4" s="4">
        <v>25</v>
      </c>
      <c r="R4" s="3" t="str">
        <f>CONCATENATE(Info!$B$36," - ",Info!$C$36)</f>
        <v>2017-01-01 - 2018-03-01</v>
      </c>
      <c r="S4" s="4">
        <v>26</v>
      </c>
      <c r="T4" s="4">
        <v>48</v>
      </c>
      <c r="U4" s="4">
        <v>46</v>
      </c>
      <c r="V4" s="4">
        <v>35</v>
      </c>
    </row>
    <row r="5" spans="1:54" x14ac:dyDescent="0.2">
      <c r="A5" s="3" t="s">
        <v>18</v>
      </c>
      <c r="B5" s="3" t="s">
        <v>19</v>
      </c>
      <c r="C5" s="4">
        <v>28</v>
      </c>
      <c r="D5" s="4">
        <v>36</v>
      </c>
      <c r="E5" s="4">
        <v>47</v>
      </c>
      <c r="F5" s="4">
        <v>50</v>
      </c>
      <c r="G5" s="4">
        <v>22</v>
      </c>
      <c r="H5" s="4">
        <v>30</v>
      </c>
      <c r="I5" s="4">
        <v>50</v>
      </c>
      <c r="J5" s="4">
        <v>25</v>
      </c>
      <c r="K5" s="4">
        <v>39</v>
      </c>
      <c r="L5" s="4">
        <v>31</v>
      </c>
      <c r="M5" s="4">
        <v>43</v>
      </c>
      <c r="N5" s="4">
        <v>41</v>
      </c>
      <c r="R5" s="3" t="str">
        <f>CONCATENATE(Info!$D$36," - ",Info!$E$36)</f>
        <v>2017-01-01 - 2018-03-01</v>
      </c>
      <c r="S5" s="4">
        <v>26</v>
      </c>
      <c r="T5" s="4">
        <v>42</v>
      </c>
      <c r="U5" s="4">
        <v>23</v>
      </c>
      <c r="V5" s="4">
        <v>23</v>
      </c>
      <c r="W5" s="29">
        <f>S5/T5-1</f>
        <v>-0.38095238095238093</v>
      </c>
    </row>
    <row r="6" spans="1:54" x14ac:dyDescent="0.2">
      <c r="A6" s="3" t="s">
        <v>15</v>
      </c>
      <c r="B6" s="3" t="s">
        <v>20</v>
      </c>
      <c r="C6" s="4">
        <v>34</v>
      </c>
      <c r="D6" s="4">
        <v>24</v>
      </c>
      <c r="E6" s="4">
        <v>45</v>
      </c>
      <c r="F6" s="4">
        <v>37</v>
      </c>
      <c r="G6" s="4">
        <v>39</v>
      </c>
      <c r="H6" s="4">
        <v>44</v>
      </c>
      <c r="I6" s="4">
        <v>30</v>
      </c>
      <c r="J6" s="4">
        <v>21</v>
      </c>
      <c r="K6" s="4">
        <v>48</v>
      </c>
      <c r="L6" s="4">
        <v>33</v>
      </c>
      <c r="M6" s="4">
        <v>46</v>
      </c>
      <c r="N6" s="4">
        <v>30</v>
      </c>
      <c r="S6" s="14">
        <f>S5/S4-1</f>
        <v>0</v>
      </c>
      <c r="T6" s="14">
        <f>T5/T4-1</f>
        <v>-0.125</v>
      </c>
    </row>
    <row r="7" spans="1:54" x14ac:dyDescent="0.2">
      <c r="A7" s="3" t="s">
        <v>21</v>
      </c>
      <c r="B7" s="3" t="s">
        <v>22</v>
      </c>
      <c r="C7" s="4">
        <v>24</v>
      </c>
      <c r="D7" s="4">
        <v>41</v>
      </c>
      <c r="E7" s="4">
        <v>48</v>
      </c>
      <c r="F7" s="4">
        <v>48</v>
      </c>
      <c r="G7" s="4">
        <v>44</v>
      </c>
      <c r="H7" s="4">
        <v>49</v>
      </c>
      <c r="I7" s="4">
        <v>47</v>
      </c>
      <c r="J7" s="4">
        <v>38</v>
      </c>
      <c r="K7" s="4">
        <v>28</v>
      </c>
      <c r="L7" s="4">
        <v>28</v>
      </c>
      <c r="M7" s="4">
        <v>33</v>
      </c>
      <c r="N7" s="4">
        <v>35</v>
      </c>
    </row>
    <row r="8" spans="1:54" x14ac:dyDescent="0.2">
      <c r="A8" s="3" t="s">
        <v>23</v>
      </c>
      <c r="B8" s="3" t="s">
        <v>24</v>
      </c>
      <c r="C8" s="4">
        <v>47</v>
      </c>
      <c r="D8" s="4">
        <v>45</v>
      </c>
      <c r="E8" s="4">
        <v>31</v>
      </c>
      <c r="F8" s="4">
        <v>41</v>
      </c>
      <c r="G8" s="4">
        <v>20</v>
      </c>
      <c r="H8" s="4">
        <v>40</v>
      </c>
      <c r="I8" s="4">
        <v>41</v>
      </c>
      <c r="J8" s="4">
        <v>25</v>
      </c>
      <c r="K8" s="4">
        <v>23</v>
      </c>
      <c r="L8" s="4">
        <v>31</v>
      </c>
      <c r="M8" s="4">
        <v>46</v>
      </c>
      <c r="N8" s="4">
        <v>29</v>
      </c>
      <c r="S8" s="3" t="str">
        <f>IF(Info!$B$15="","Клиент",Info!$B$15)</f>
        <v>CITILINK</v>
      </c>
      <c r="T8" s="3" t="s">
        <v>108</v>
      </c>
    </row>
    <row r="9" spans="1:54" x14ac:dyDescent="0.2">
      <c r="A9" s="3" t="s">
        <v>25</v>
      </c>
      <c r="B9" s="3" t="s">
        <v>26</v>
      </c>
      <c r="C9" s="4">
        <v>28</v>
      </c>
      <c r="D9" s="4">
        <v>39</v>
      </c>
      <c r="E9" s="4">
        <v>30</v>
      </c>
      <c r="F9" s="4">
        <v>50</v>
      </c>
      <c r="G9" s="4">
        <v>20</v>
      </c>
      <c r="H9" s="4">
        <v>40</v>
      </c>
      <c r="I9" s="4">
        <v>48</v>
      </c>
      <c r="J9" s="4">
        <v>46</v>
      </c>
      <c r="K9" s="4">
        <v>27</v>
      </c>
      <c r="L9" s="4">
        <v>38</v>
      </c>
      <c r="M9" s="4">
        <v>38</v>
      </c>
      <c r="N9" s="4">
        <v>25</v>
      </c>
      <c r="R9" s="3" t="s">
        <v>114</v>
      </c>
      <c r="S9" s="4">
        <v>22</v>
      </c>
      <c r="T9" s="4">
        <v>49</v>
      </c>
      <c r="V9" s="4"/>
    </row>
    <row r="10" spans="1:54" x14ac:dyDescent="0.2">
      <c r="A10" s="3" t="s">
        <v>27</v>
      </c>
      <c r="B10" s="3" t="s">
        <v>28</v>
      </c>
      <c r="C10" s="4">
        <v>20</v>
      </c>
      <c r="D10" s="4">
        <v>48</v>
      </c>
      <c r="E10" s="4">
        <v>27</v>
      </c>
      <c r="F10" s="4">
        <v>23</v>
      </c>
      <c r="G10" s="4">
        <v>38</v>
      </c>
      <c r="H10" s="4">
        <v>23</v>
      </c>
      <c r="I10" s="4">
        <v>27</v>
      </c>
      <c r="J10" s="4">
        <v>23</v>
      </c>
      <c r="K10" s="4">
        <v>37</v>
      </c>
      <c r="L10" s="4">
        <v>22</v>
      </c>
      <c r="M10" s="4">
        <v>47</v>
      </c>
      <c r="N10" s="4">
        <v>43</v>
      </c>
      <c r="R10" s="3" t="s">
        <v>115</v>
      </c>
      <c r="S10" s="4">
        <v>35</v>
      </c>
      <c r="T10" s="4">
        <v>35</v>
      </c>
      <c r="V10" s="4"/>
    </row>
    <row r="11" spans="1:54" x14ac:dyDescent="0.2">
      <c r="A11" s="3" t="s">
        <v>29</v>
      </c>
      <c r="B11" s="3" t="s">
        <v>30</v>
      </c>
      <c r="C11" s="4">
        <v>36</v>
      </c>
      <c r="D11" s="4">
        <v>33</v>
      </c>
      <c r="E11" s="4">
        <v>30</v>
      </c>
      <c r="F11" s="4">
        <v>41</v>
      </c>
      <c r="G11" s="4">
        <v>21</v>
      </c>
      <c r="H11" s="4">
        <v>20</v>
      </c>
      <c r="I11" s="4">
        <v>24</v>
      </c>
      <c r="J11" s="4">
        <v>33</v>
      </c>
      <c r="K11" s="4">
        <v>47</v>
      </c>
      <c r="L11" s="4">
        <v>37</v>
      </c>
      <c r="M11" s="4">
        <v>31</v>
      </c>
      <c r="N11" s="4">
        <v>38</v>
      </c>
    </row>
    <row r="12" spans="1:54" x14ac:dyDescent="0.2">
      <c r="A12" s="3" t="s">
        <v>31</v>
      </c>
      <c r="B12" s="3" t="s">
        <v>32</v>
      </c>
      <c r="C12" s="4">
        <v>43</v>
      </c>
      <c r="D12" s="4">
        <v>49</v>
      </c>
      <c r="E12" s="4">
        <v>47</v>
      </c>
      <c r="F12" s="4">
        <v>44</v>
      </c>
      <c r="G12" s="4">
        <v>23</v>
      </c>
      <c r="H12" s="4">
        <v>28</v>
      </c>
      <c r="I12" s="4">
        <v>25</v>
      </c>
      <c r="J12" s="4">
        <v>37</v>
      </c>
      <c r="K12" s="4">
        <v>41</v>
      </c>
      <c r="L12" s="4">
        <v>20</v>
      </c>
      <c r="M12" s="4">
        <v>30</v>
      </c>
      <c r="N12" s="4">
        <v>29</v>
      </c>
    </row>
    <row r="13" spans="1:54" x14ac:dyDescent="0.2">
      <c r="A13" s="3" t="s">
        <v>33</v>
      </c>
      <c r="B13" s="3" t="s">
        <v>34</v>
      </c>
      <c r="C13" s="4">
        <v>46</v>
      </c>
      <c r="D13" s="4">
        <v>44</v>
      </c>
      <c r="E13" s="4">
        <v>35</v>
      </c>
      <c r="F13" s="4">
        <v>42</v>
      </c>
      <c r="G13" s="4">
        <v>29</v>
      </c>
      <c r="H13" s="4">
        <v>43</v>
      </c>
      <c r="I13" s="4">
        <v>25</v>
      </c>
      <c r="J13" s="4">
        <v>29</v>
      </c>
      <c r="K13" s="4">
        <v>47</v>
      </c>
      <c r="L13" s="4">
        <v>35</v>
      </c>
      <c r="M13" s="4">
        <v>45</v>
      </c>
      <c r="N13" s="4">
        <v>26</v>
      </c>
    </row>
    <row r="14" spans="1:54" x14ac:dyDescent="0.2">
      <c r="A14" s="3" t="s">
        <v>35</v>
      </c>
      <c r="B14" s="3" t="s">
        <v>36</v>
      </c>
      <c r="C14" s="4">
        <v>21</v>
      </c>
      <c r="D14" s="4">
        <v>30</v>
      </c>
      <c r="E14" s="4">
        <v>39</v>
      </c>
      <c r="F14" s="4">
        <v>22</v>
      </c>
      <c r="G14" s="4">
        <v>23</v>
      </c>
      <c r="H14" s="4">
        <v>27</v>
      </c>
      <c r="I14" s="4">
        <v>24</v>
      </c>
      <c r="J14" s="4">
        <v>48</v>
      </c>
      <c r="K14" s="4">
        <v>34</v>
      </c>
      <c r="L14" s="4">
        <v>46</v>
      </c>
      <c r="M14" s="4">
        <v>30</v>
      </c>
      <c r="N14" s="4">
        <v>43</v>
      </c>
      <c r="R14" s="43" t="s">
        <v>42</v>
      </c>
      <c r="S14" s="43"/>
      <c r="T14" s="43"/>
      <c r="U14" s="43"/>
      <c r="V14" s="43"/>
      <c r="W14" s="43"/>
    </row>
    <row r="15" spans="1:54" x14ac:dyDescent="0.2">
      <c r="A15" s="3" t="s">
        <v>37</v>
      </c>
      <c r="B15" s="3" t="s">
        <v>38</v>
      </c>
      <c r="C15" s="4">
        <v>29</v>
      </c>
      <c r="D15" s="4">
        <v>37</v>
      </c>
      <c r="E15" s="4">
        <v>30</v>
      </c>
      <c r="F15" s="4">
        <v>38</v>
      </c>
      <c r="G15" s="4">
        <v>32</v>
      </c>
      <c r="H15" s="4">
        <v>24</v>
      </c>
      <c r="I15" s="4">
        <v>37</v>
      </c>
      <c r="J15" s="4">
        <v>27</v>
      </c>
      <c r="K15" s="4">
        <v>45</v>
      </c>
      <c r="L15" s="4">
        <v>47</v>
      </c>
      <c r="M15" s="4">
        <v>48</v>
      </c>
      <c r="N15" s="4">
        <v>32</v>
      </c>
      <c r="R15" s="12" t="s">
        <v>91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</row>
    <row r="16" spans="1:54" x14ac:dyDescent="0.2">
      <c r="A16" s="3" t="s">
        <v>16</v>
      </c>
      <c r="B16" s="3">
        <v>2018</v>
      </c>
      <c r="C16" s="4">
        <v>32</v>
      </c>
      <c r="D16" s="4">
        <v>44</v>
      </c>
      <c r="E16" s="4">
        <v>26</v>
      </c>
      <c r="F16" s="4">
        <v>27</v>
      </c>
      <c r="G16" s="4">
        <v>49</v>
      </c>
      <c r="H16" s="4">
        <v>36</v>
      </c>
      <c r="I16" s="4">
        <v>50</v>
      </c>
      <c r="J16" s="4">
        <v>22</v>
      </c>
      <c r="K16" s="4">
        <v>37</v>
      </c>
      <c r="L16" s="4">
        <v>20</v>
      </c>
      <c r="M16" s="4">
        <v>40</v>
      </c>
      <c r="N16" s="4">
        <v>30</v>
      </c>
      <c r="R16" s="3" t="str">
        <f>CONCATENATE(Info!$B$36," - ",Info!$C$36)</f>
        <v>2017-01-01 - 2018-03-01</v>
      </c>
      <c r="S16" s="4">
        <v>49</v>
      </c>
      <c r="T16" s="4">
        <v>48</v>
      </c>
      <c r="U16" s="4">
        <v>23</v>
      </c>
      <c r="V16" s="4">
        <v>44</v>
      </c>
      <c r="AA16" s="3" t="s">
        <v>42</v>
      </c>
    </row>
    <row r="17" spans="1:27" x14ac:dyDescent="0.2">
      <c r="A17" s="3" t="s">
        <v>39</v>
      </c>
      <c r="B17" s="3" t="s">
        <v>19</v>
      </c>
      <c r="C17" s="4">
        <v>45</v>
      </c>
      <c r="D17" s="4">
        <v>36</v>
      </c>
      <c r="E17" s="4">
        <v>23</v>
      </c>
      <c r="F17" s="4">
        <v>48</v>
      </c>
      <c r="G17" s="4">
        <v>30</v>
      </c>
      <c r="H17" s="4">
        <v>22</v>
      </c>
      <c r="I17" s="4">
        <v>23</v>
      </c>
      <c r="J17" s="4">
        <v>37</v>
      </c>
      <c r="K17" s="4">
        <v>36</v>
      </c>
      <c r="L17" s="4">
        <v>22</v>
      </c>
      <c r="M17" s="4">
        <v>25</v>
      </c>
      <c r="N17" s="4">
        <v>44</v>
      </c>
      <c r="R17" s="3" t="str">
        <f>CONCATENATE(Info!$D$36," - ",Info!$E$36)</f>
        <v>2017-01-01 - 2018-03-01</v>
      </c>
      <c r="S17" s="4">
        <v>37</v>
      </c>
      <c r="T17" s="4">
        <v>25</v>
      </c>
      <c r="U17" s="4">
        <v>34</v>
      </c>
      <c r="V17" s="4">
        <v>22</v>
      </c>
      <c r="W17" s="29">
        <f>S17/T17-1</f>
        <v>0.48</v>
      </c>
    </row>
    <row r="18" spans="1:27" x14ac:dyDescent="0.2">
      <c r="A18" s="3" t="s">
        <v>12</v>
      </c>
      <c r="B18" s="3" t="s">
        <v>20</v>
      </c>
      <c r="C18" s="4">
        <v>24</v>
      </c>
      <c r="D18" s="4">
        <v>34</v>
      </c>
      <c r="E18" s="4">
        <v>34</v>
      </c>
      <c r="F18" s="4">
        <v>39</v>
      </c>
      <c r="G18" s="4">
        <v>41</v>
      </c>
      <c r="H18" s="4">
        <v>42</v>
      </c>
      <c r="I18" s="4">
        <v>23</v>
      </c>
      <c r="J18" s="4">
        <v>37</v>
      </c>
      <c r="K18" s="4">
        <v>43</v>
      </c>
      <c r="L18" s="4">
        <v>25</v>
      </c>
      <c r="M18" s="4">
        <v>49</v>
      </c>
      <c r="N18" s="4">
        <v>45</v>
      </c>
      <c r="S18" s="14">
        <f>S17/S16-1</f>
        <v>-0.24489795918367352</v>
      </c>
      <c r="T18" s="14">
        <f>T17/T16-1</f>
        <v>-0.47916666666666663</v>
      </c>
    </row>
    <row r="19" spans="1:27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27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3" t="str">
        <f>IF(Info!$B$15="","Клиент",Info!$B$15)</f>
        <v>CITILINK</v>
      </c>
      <c r="T20" s="3" t="s">
        <v>108</v>
      </c>
    </row>
    <row r="21" spans="1:27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 s="3" t="s">
        <v>114</v>
      </c>
      <c r="S21" s="4">
        <v>26</v>
      </c>
      <c r="T21" s="4">
        <v>35</v>
      </c>
      <c r="V21" s="4"/>
    </row>
    <row r="22" spans="1:27" x14ac:dyDescent="0.2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R22" s="3" t="s">
        <v>115</v>
      </c>
      <c r="S22" s="4">
        <v>20</v>
      </c>
      <c r="T22" s="4">
        <v>44</v>
      </c>
      <c r="V22" s="4"/>
    </row>
    <row r="23" spans="1:27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27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27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27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R26" s="44" t="s">
        <v>43</v>
      </c>
      <c r="S26" s="44"/>
      <c r="T26" s="44"/>
      <c r="U26" s="44"/>
      <c r="V26" s="44"/>
      <c r="W26" s="44"/>
    </row>
    <row r="27" spans="1:27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R27" s="13" t="s">
        <v>91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</row>
    <row r="28" spans="1:27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R28" s="3" t="str">
        <f>CONCATENATE(Info!$B$36," - ",Info!$C$36)</f>
        <v>2017-01-01 - 2018-03-01</v>
      </c>
      <c r="S28" s="4">
        <v>48</v>
      </c>
      <c r="T28" s="4">
        <v>47</v>
      </c>
      <c r="U28" s="4">
        <v>30</v>
      </c>
      <c r="V28" s="4">
        <v>24</v>
      </c>
      <c r="AA28" s="3" t="s">
        <v>43</v>
      </c>
    </row>
    <row r="29" spans="1:27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R29" s="3" t="str">
        <f>CONCATENATE(Info!$D$36," - ",Info!$E$36)</f>
        <v>2017-01-01 - 2018-03-01</v>
      </c>
      <c r="S29" s="4">
        <v>49</v>
      </c>
      <c r="T29" s="4">
        <v>44</v>
      </c>
      <c r="U29" s="4">
        <v>33</v>
      </c>
      <c r="V29" s="4">
        <v>41</v>
      </c>
      <c r="W29" s="29">
        <f>S29/T29-1</f>
        <v>0.11363636363636354</v>
      </c>
    </row>
    <row r="30" spans="1:27" x14ac:dyDescent="0.2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S30" s="14">
        <f>S29/S28-1</f>
        <v>2.0833333333333259E-2</v>
      </c>
      <c r="T30" s="14">
        <f>T29/T28-1</f>
        <v>-6.3829787234042534E-2</v>
      </c>
    </row>
    <row r="31" spans="1:27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7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3" t="str">
        <f>IF(Info!$B$15="","Клиент",Info!$B$15)</f>
        <v>CITILINK</v>
      </c>
      <c r="T32" s="3" t="s">
        <v>108</v>
      </c>
    </row>
    <row r="33" spans="3:22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R33" s="3" t="s">
        <v>114</v>
      </c>
      <c r="S33" s="4">
        <v>50</v>
      </c>
      <c r="T33" s="4">
        <v>22</v>
      </c>
      <c r="V33" s="4"/>
    </row>
    <row r="34" spans="3:22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R34" s="3" t="s">
        <v>115</v>
      </c>
      <c r="S34" s="4">
        <v>42</v>
      </c>
      <c r="T34" s="4">
        <v>49</v>
      </c>
      <c r="V34" s="4"/>
    </row>
    <row r="35" spans="3:22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3:22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3:22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3:22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22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3:22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3:22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3:22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3:22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3:22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3:22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3:22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3:22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3:22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3:14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3:14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3:14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3:14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3:14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3:14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3:14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3:14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3:14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3:14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3:14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3:14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3:14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3:14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3:14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3:14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3:14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3:14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3:14" x14ac:dyDescent="0.2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3:14" x14ac:dyDescent="0.2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3:14" x14ac:dyDescent="0.2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3:14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3:14" x14ac:dyDescent="0.2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3:14" x14ac:dyDescent="0.2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3:14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3:14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3:14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3:14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3:14" x14ac:dyDescent="0.2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3:14" x14ac:dyDescent="0.2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3:14" x14ac:dyDescent="0.2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3:14" x14ac:dyDescent="0.2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3:14" x14ac:dyDescent="0.2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3:14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3:14" x14ac:dyDescent="0.2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3:14" x14ac:dyDescent="0.2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3:14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3:14" x14ac:dyDescent="0.2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3:14" x14ac:dyDescent="0.2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3:14" x14ac:dyDescent="0.2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3:14" x14ac:dyDescent="0.2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3:14" x14ac:dyDescent="0.2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3:14" x14ac:dyDescent="0.2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3:14" x14ac:dyDescent="0.2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3:14" x14ac:dyDescent="0.2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3:14" x14ac:dyDescent="0.2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3:14" x14ac:dyDescent="0.2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3:14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3:14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3:14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3:14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3:14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3:14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3:14" x14ac:dyDescent="0.2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3:14" x14ac:dyDescent="0.2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3:14" x14ac:dyDescent="0.2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3:14" x14ac:dyDescent="0.2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3:14" x14ac:dyDescent="0.2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3:14" x14ac:dyDescent="0.2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3:14" x14ac:dyDescent="0.2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3:14" x14ac:dyDescent="0.2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3:14" x14ac:dyDescent="0.2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3:14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3:14" x14ac:dyDescent="0.2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3:14" x14ac:dyDescent="0.2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3:14" x14ac:dyDescent="0.2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3:14" x14ac:dyDescent="0.2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3:14" x14ac:dyDescent="0.2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3:14" x14ac:dyDescent="0.2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3:14" x14ac:dyDescent="0.2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3:14" x14ac:dyDescent="0.2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3:14" x14ac:dyDescent="0.2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3:14" x14ac:dyDescent="0.2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3:14" x14ac:dyDescent="0.2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3:14" x14ac:dyDescent="0.2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3:14" x14ac:dyDescent="0.2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3:14" x14ac:dyDescent="0.2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3:14" x14ac:dyDescent="0.2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3:14" x14ac:dyDescent="0.2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3:14" x14ac:dyDescent="0.2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3:14" x14ac:dyDescent="0.2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3:14" x14ac:dyDescent="0.2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3:14" x14ac:dyDescent="0.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3:14" x14ac:dyDescent="0.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3:14" x14ac:dyDescent="0.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3:14" x14ac:dyDescent="0.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3:14" x14ac:dyDescent="0.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3:14" x14ac:dyDescent="0.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3:14" x14ac:dyDescent="0.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3:14" x14ac:dyDescent="0.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3:14" x14ac:dyDescent="0.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3:14" x14ac:dyDescent="0.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3:14" x14ac:dyDescent="0.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3:14" x14ac:dyDescent="0.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3:14" x14ac:dyDescent="0.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3:14" x14ac:dyDescent="0.2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3:14" x14ac:dyDescent="0.2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3:14" x14ac:dyDescent="0.2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3:14" x14ac:dyDescent="0.2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3:14" x14ac:dyDescent="0.2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3:14" x14ac:dyDescent="0.2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3:14" x14ac:dyDescent="0.2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3:14" x14ac:dyDescent="0.2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3:14" x14ac:dyDescent="0.2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3:14" x14ac:dyDescent="0.2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3:14" x14ac:dyDescent="0.2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3:14" x14ac:dyDescent="0.2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3:14" x14ac:dyDescent="0.2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3:14" x14ac:dyDescent="0.2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3:14" x14ac:dyDescent="0.2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3:14" x14ac:dyDescent="0.2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3:14" x14ac:dyDescent="0.2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3:14" x14ac:dyDescent="0.2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3:14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3:14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3:14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3:14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3:14" x14ac:dyDescent="0.2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3:14" x14ac:dyDescent="0.2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3:14" x14ac:dyDescent="0.2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3:14" x14ac:dyDescent="0.2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3:14" x14ac:dyDescent="0.2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3:14" x14ac:dyDescent="0.2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3:14" x14ac:dyDescent="0.2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3:14" x14ac:dyDescent="0.2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3:14" x14ac:dyDescent="0.2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3:14" x14ac:dyDescent="0.2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3:14" x14ac:dyDescent="0.2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3:14" x14ac:dyDescent="0.2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3:14" x14ac:dyDescent="0.2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3:14" x14ac:dyDescent="0.2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3:14" x14ac:dyDescent="0.2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3:14" x14ac:dyDescent="0.2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3:14" x14ac:dyDescent="0.2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3:14" x14ac:dyDescent="0.2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3:14" x14ac:dyDescent="0.2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3:14" x14ac:dyDescent="0.2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3:14" x14ac:dyDescent="0.2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3:14" x14ac:dyDescent="0.2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3:14" x14ac:dyDescent="0.2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3:1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3:14" x14ac:dyDescent="0.2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3:14" x14ac:dyDescent="0.2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3:14" x14ac:dyDescent="0.2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3:14" x14ac:dyDescent="0.2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3:14" x14ac:dyDescent="0.2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3:14" x14ac:dyDescent="0.2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3:14" x14ac:dyDescent="0.2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3:14" x14ac:dyDescent="0.2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3:14" x14ac:dyDescent="0.2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3:14" x14ac:dyDescent="0.2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3:14" x14ac:dyDescent="0.2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3:14" x14ac:dyDescent="0.2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3:14" x14ac:dyDescent="0.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3:14" x14ac:dyDescent="0.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3:14" x14ac:dyDescent="0.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3:14" x14ac:dyDescent="0.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3:14" x14ac:dyDescent="0.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3:14" x14ac:dyDescent="0.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3:14" x14ac:dyDescent="0.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3:14" x14ac:dyDescent="0.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3:14" x14ac:dyDescent="0.2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3:1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3:14" x14ac:dyDescent="0.2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3:14" x14ac:dyDescent="0.2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3:14" x14ac:dyDescent="0.2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3:14" x14ac:dyDescent="0.2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3:14" x14ac:dyDescent="0.2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3:14" x14ac:dyDescent="0.2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3:14" x14ac:dyDescent="0.2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3:14" x14ac:dyDescent="0.2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3:14" x14ac:dyDescent="0.2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3:14" x14ac:dyDescent="0.2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3:14" x14ac:dyDescent="0.2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3:14" x14ac:dyDescent="0.2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3:14" x14ac:dyDescent="0.2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3:14" x14ac:dyDescent="0.2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3:14" x14ac:dyDescent="0.2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3:14" x14ac:dyDescent="0.2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3:14" x14ac:dyDescent="0.2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3:14" x14ac:dyDescent="0.2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3:14" x14ac:dyDescent="0.2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3:14" x14ac:dyDescent="0.2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3:14" x14ac:dyDescent="0.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3:14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3:14" x14ac:dyDescent="0.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3:14" x14ac:dyDescent="0.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3:14" x14ac:dyDescent="0.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3:14" x14ac:dyDescent="0.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3:14" x14ac:dyDescent="0.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3:14" x14ac:dyDescent="0.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3:14" x14ac:dyDescent="0.2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3:14" x14ac:dyDescent="0.2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3:14" x14ac:dyDescent="0.2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3:14" x14ac:dyDescent="0.2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3:14" x14ac:dyDescent="0.2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3:14" x14ac:dyDescent="0.2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3:14" x14ac:dyDescent="0.2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3:14" x14ac:dyDescent="0.2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3:14" x14ac:dyDescent="0.2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3:14" x14ac:dyDescent="0.2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3:14" x14ac:dyDescent="0.2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3:14" x14ac:dyDescent="0.2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3:14" x14ac:dyDescent="0.2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3:14" x14ac:dyDescent="0.2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F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4" width="5.625" style="3" customWidth="1"/>
    <col min="25" max="25" width="10.625" style="3" customWidth="1"/>
    <col min="26" max="27" width="11.625" style="3" customWidth="1"/>
    <col min="28" max="33" width="9" style="3" customWidth="1"/>
    <col min="34" max="16384" width="8.875" style="3"/>
  </cols>
  <sheetData>
    <row r="2" spans="1:58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E2" s="3" t="s">
        <v>52</v>
      </c>
      <c r="AU2" s="3" t="s">
        <v>48</v>
      </c>
      <c r="BF2" s="3" t="s">
        <v>41</v>
      </c>
    </row>
    <row r="3" spans="1:58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62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Y3" s="5"/>
      <c r="Z3" s="5" t="str">
        <f t="shared" ref="Z3:AA5" si="0">S3</f>
        <v>CITILINK</v>
      </c>
      <c r="AA3" s="5" t="str">
        <f t="shared" si="0"/>
        <v>Среднее по группе конкурентов</v>
      </c>
      <c r="AE3" s="3" t="s">
        <v>56</v>
      </c>
      <c r="AU3" s="3" t="s">
        <v>55</v>
      </c>
      <c r="BF3" s="3" t="s">
        <v>55</v>
      </c>
    </row>
    <row r="4" spans="1:58" x14ac:dyDescent="0.2">
      <c r="A4" s="3" t="s">
        <v>11</v>
      </c>
      <c r="B4" s="3">
        <v>2017</v>
      </c>
      <c r="C4" s="4">
        <f ca="1">RANDBETWEEN(1,9)*10^3</f>
        <v>4000</v>
      </c>
      <c r="D4" s="4">
        <f t="shared" ref="D4:N18" ca="1" si="1">RANDBETWEEN(1,9)*10^3</f>
        <v>1000</v>
      </c>
      <c r="E4" s="4">
        <f t="shared" ca="1" si="1"/>
        <v>8000</v>
      </c>
      <c r="F4" s="4">
        <f t="shared" ca="1" si="1"/>
        <v>8000</v>
      </c>
      <c r="G4" s="4">
        <f t="shared" ca="1" si="1"/>
        <v>3000</v>
      </c>
      <c r="H4" s="4">
        <f t="shared" ca="1" si="1"/>
        <v>5000</v>
      </c>
      <c r="I4" s="4">
        <f t="shared" ca="1" si="1"/>
        <v>1000</v>
      </c>
      <c r="J4" s="4">
        <f t="shared" ca="1" si="1"/>
        <v>8000</v>
      </c>
      <c r="K4" s="4">
        <f t="shared" ca="1" si="1"/>
        <v>6000</v>
      </c>
      <c r="L4" s="4">
        <f t="shared" ca="1" si="1"/>
        <v>3000</v>
      </c>
      <c r="M4" s="4">
        <f t="shared" ca="1" si="1"/>
        <v>8000</v>
      </c>
      <c r="N4" s="4">
        <f t="shared" ca="1" si="1"/>
        <v>4000</v>
      </c>
      <c r="R4" s="3" t="str">
        <f>CONCATENATE(Info!$B$36," - ",Info!$C$36)</f>
        <v>2017-01-01 - 2018-03-01</v>
      </c>
      <c r="S4" s="4">
        <f t="shared" ref="S4:V5" ca="1" si="2">RANDBETWEEN(1,9)*10^3</f>
        <v>1000</v>
      </c>
      <c r="T4" s="4">
        <f t="shared" ca="1" si="2"/>
        <v>2000</v>
      </c>
      <c r="U4" s="4">
        <f t="shared" ca="1" si="2"/>
        <v>3000</v>
      </c>
      <c r="V4" s="4">
        <f t="shared" ca="1" si="2"/>
        <v>8000</v>
      </c>
      <c r="Y4" s="5" t="str">
        <f>R4</f>
        <v>2017-01-01 - 2018-03-01</v>
      </c>
      <c r="Z4" s="30">
        <f t="shared" ca="1" si="0"/>
        <v>1000</v>
      </c>
      <c r="AA4" s="30">
        <f t="shared" ca="1" si="0"/>
        <v>2000</v>
      </c>
    </row>
    <row r="5" spans="1:58" x14ac:dyDescent="0.2">
      <c r="A5" s="3" t="s">
        <v>18</v>
      </c>
      <c r="B5" s="3" t="s">
        <v>19</v>
      </c>
      <c r="C5" s="4">
        <f t="shared" ref="C5:C18" ca="1" si="3">RANDBETWEEN(1,9)*10^3</f>
        <v>7000</v>
      </c>
      <c r="D5" s="4">
        <f t="shared" ca="1" si="1"/>
        <v>3000</v>
      </c>
      <c r="E5" s="4">
        <f t="shared" ca="1" si="1"/>
        <v>9000</v>
      </c>
      <c r="F5" s="4">
        <f t="shared" ca="1" si="1"/>
        <v>4000</v>
      </c>
      <c r="G5" s="4">
        <f t="shared" ca="1" si="1"/>
        <v>3000</v>
      </c>
      <c r="H5" s="4">
        <f t="shared" ca="1" si="1"/>
        <v>4000</v>
      </c>
      <c r="I5" s="4">
        <f t="shared" ca="1" si="1"/>
        <v>9000</v>
      </c>
      <c r="J5" s="4">
        <f t="shared" ca="1" si="1"/>
        <v>4000</v>
      </c>
      <c r="K5" s="4">
        <f t="shared" ca="1" si="1"/>
        <v>8000</v>
      </c>
      <c r="L5" s="4">
        <f t="shared" ca="1" si="1"/>
        <v>1000</v>
      </c>
      <c r="M5" s="4">
        <f t="shared" ca="1" si="1"/>
        <v>3000</v>
      </c>
      <c r="N5" s="4">
        <f t="shared" ca="1" si="1"/>
        <v>6000</v>
      </c>
      <c r="R5" s="3" t="str">
        <f>CONCATENATE(Info!$D$36," - ",Info!$E$36)</f>
        <v>2017-01-01 - 2018-03-01</v>
      </c>
      <c r="S5" s="4">
        <f t="shared" ca="1" si="2"/>
        <v>3000</v>
      </c>
      <c r="T5" s="4">
        <f t="shared" ca="1" si="2"/>
        <v>8000</v>
      </c>
      <c r="U5" s="4">
        <f t="shared" ca="1" si="2"/>
        <v>7000</v>
      </c>
      <c r="V5" s="4">
        <f t="shared" ca="1" si="2"/>
        <v>4000</v>
      </c>
      <c r="W5" s="29">
        <f ca="1">S5/T5-1</f>
        <v>-0.625</v>
      </c>
      <c r="Y5" s="5" t="str">
        <f>R5</f>
        <v>2017-01-01 - 2018-03-01</v>
      </c>
      <c r="Z5" s="30">
        <f t="shared" ca="1" si="0"/>
        <v>3000</v>
      </c>
      <c r="AA5" s="30">
        <f t="shared" ca="1" si="0"/>
        <v>8000</v>
      </c>
    </row>
    <row r="6" spans="1:58" x14ac:dyDescent="0.2">
      <c r="A6" s="3" t="s">
        <v>15</v>
      </c>
      <c r="B6" s="3" t="s">
        <v>20</v>
      </c>
      <c r="C6" s="4">
        <f t="shared" ca="1" si="3"/>
        <v>2000</v>
      </c>
      <c r="D6" s="4">
        <f t="shared" ca="1" si="1"/>
        <v>2000</v>
      </c>
      <c r="E6" s="4">
        <f t="shared" ca="1" si="1"/>
        <v>1000</v>
      </c>
      <c r="F6" s="4">
        <f t="shared" ca="1" si="1"/>
        <v>5000</v>
      </c>
      <c r="G6" s="4">
        <f t="shared" ca="1" si="1"/>
        <v>2000</v>
      </c>
      <c r="H6" s="4">
        <f t="shared" ca="1" si="1"/>
        <v>8000</v>
      </c>
      <c r="I6" s="4">
        <f t="shared" ca="1" si="1"/>
        <v>5000</v>
      </c>
      <c r="J6" s="4">
        <f t="shared" ca="1" si="1"/>
        <v>3000</v>
      </c>
      <c r="K6" s="4">
        <f t="shared" ca="1" si="1"/>
        <v>3000</v>
      </c>
      <c r="L6" s="4">
        <f t="shared" ca="1" si="1"/>
        <v>5000</v>
      </c>
      <c r="M6" s="4">
        <f t="shared" ca="1" si="1"/>
        <v>3000</v>
      </c>
      <c r="N6" s="4">
        <f t="shared" ca="1" si="1"/>
        <v>7000</v>
      </c>
      <c r="S6" s="14">
        <f ca="1">S5/S4-1</f>
        <v>2</v>
      </c>
      <c r="T6" s="14">
        <f ca="1">T5/T4-1</f>
        <v>3</v>
      </c>
    </row>
    <row r="7" spans="1:58" x14ac:dyDescent="0.2">
      <c r="A7" s="3" t="s">
        <v>21</v>
      </c>
      <c r="B7" s="3" t="s">
        <v>22</v>
      </c>
      <c r="C7" s="4">
        <f t="shared" ca="1" si="3"/>
        <v>7000</v>
      </c>
      <c r="D7" s="4">
        <f t="shared" ca="1" si="1"/>
        <v>1000</v>
      </c>
      <c r="E7" s="4">
        <f t="shared" ca="1" si="1"/>
        <v>5000</v>
      </c>
      <c r="F7" s="4">
        <f t="shared" ca="1" si="1"/>
        <v>5000</v>
      </c>
      <c r="G7" s="4">
        <f t="shared" ca="1" si="1"/>
        <v>7000</v>
      </c>
      <c r="H7" s="4">
        <f t="shared" ca="1" si="1"/>
        <v>8000</v>
      </c>
      <c r="I7" s="4">
        <f t="shared" ca="1" si="1"/>
        <v>5000</v>
      </c>
      <c r="J7" s="4">
        <f t="shared" ca="1" si="1"/>
        <v>4000</v>
      </c>
      <c r="K7" s="4">
        <f t="shared" ca="1" si="1"/>
        <v>9000</v>
      </c>
      <c r="L7" s="4">
        <f t="shared" ca="1" si="1"/>
        <v>5000</v>
      </c>
      <c r="M7" s="4">
        <f t="shared" ca="1" si="1"/>
        <v>5000</v>
      </c>
      <c r="N7" s="4">
        <f t="shared" ca="1" si="1"/>
        <v>4000</v>
      </c>
    </row>
    <row r="8" spans="1:58" x14ac:dyDescent="0.2">
      <c r="A8" s="3" t="s">
        <v>23</v>
      </c>
      <c r="B8" s="3" t="s">
        <v>24</v>
      </c>
      <c r="C8" s="4">
        <f t="shared" ca="1" si="3"/>
        <v>8000</v>
      </c>
      <c r="D8" s="4">
        <f t="shared" ca="1" si="1"/>
        <v>2000</v>
      </c>
      <c r="E8" s="4">
        <f t="shared" ca="1" si="1"/>
        <v>8000</v>
      </c>
      <c r="F8" s="4">
        <f t="shared" ca="1" si="1"/>
        <v>8000</v>
      </c>
      <c r="G8" s="4">
        <f t="shared" ca="1" si="1"/>
        <v>9000</v>
      </c>
      <c r="H8" s="4">
        <f t="shared" ca="1" si="1"/>
        <v>5000</v>
      </c>
      <c r="I8" s="4">
        <f t="shared" ca="1" si="1"/>
        <v>6000</v>
      </c>
      <c r="J8" s="4">
        <f t="shared" ca="1" si="1"/>
        <v>1000</v>
      </c>
      <c r="K8" s="4">
        <f t="shared" ca="1" si="1"/>
        <v>4000</v>
      </c>
      <c r="L8" s="4">
        <f t="shared" ca="1" si="1"/>
        <v>3000</v>
      </c>
      <c r="M8" s="4">
        <f t="shared" ca="1" si="1"/>
        <v>4000</v>
      </c>
      <c r="N8" s="4">
        <f t="shared" ca="1" si="1"/>
        <v>3000</v>
      </c>
      <c r="S8" s="3" t="str">
        <f>IF(Info!$B$15="","Клиент",Info!$B$15)</f>
        <v>CITILINK</v>
      </c>
      <c r="T8" s="3" t="s">
        <v>108</v>
      </c>
      <c r="Y8" s="5"/>
      <c r="Z8" s="5" t="str">
        <f t="shared" ref="Z8:AA10" si="4">S8</f>
        <v>CITILINK</v>
      </c>
      <c r="AA8" s="5" t="str">
        <f t="shared" si="4"/>
        <v>Среднее по группе конкурентов</v>
      </c>
    </row>
    <row r="9" spans="1:58" x14ac:dyDescent="0.2">
      <c r="A9" s="3" t="s">
        <v>25</v>
      </c>
      <c r="B9" s="3" t="s">
        <v>26</v>
      </c>
      <c r="C9" s="4">
        <f t="shared" ca="1" si="3"/>
        <v>3000</v>
      </c>
      <c r="D9" s="4">
        <f t="shared" ca="1" si="1"/>
        <v>9000</v>
      </c>
      <c r="E9" s="4">
        <f t="shared" ca="1" si="1"/>
        <v>1000</v>
      </c>
      <c r="F9" s="4">
        <f t="shared" ca="1" si="1"/>
        <v>8000</v>
      </c>
      <c r="G9" s="4">
        <f t="shared" ca="1" si="1"/>
        <v>8000</v>
      </c>
      <c r="H9" s="4">
        <f t="shared" ca="1" si="1"/>
        <v>1000</v>
      </c>
      <c r="I9" s="4">
        <f t="shared" ca="1" si="1"/>
        <v>6000</v>
      </c>
      <c r="J9" s="4">
        <f t="shared" ca="1" si="1"/>
        <v>2000</v>
      </c>
      <c r="K9" s="4">
        <f t="shared" ca="1" si="1"/>
        <v>3000</v>
      </c>
      <c r="L9" s="4">
        <f t="shared" ca="1" si="1"/>
        <v>8000</v>
      </c>
      <c r="M9" s="4">
        <f t="shared" ca="1" si="1"/>
        <v>6000</v>
      </c>
      <c r="N9" s="4">
        <f t="shared" ca="1" si="1"/>
        <v>7000</v>
      </c>
      <c r="R9" s="3" t="s">
        <v>114</v>
      </c>
      <c r="S9" s="4">
        <f t="shared" ref="S9:T10" ca="1" si="5">RANDBETWEEN(1,9)*10^3</f>
        <v>2000</v>
      </c>
      <c r="T9" s="4">
        <f t="shared" ca="1" si="5"/>
        <v>6000</v>
      </c>
      <c r="V9" s="4"/>
      <c r="Y9" s="5" t="str">
        <f>R9</f>
        <v>Десктопы</v>
      </c>
      <c r="Z9" s="30">
        <f t="shared" ca="1" si="4"/>
        <v>2000</v>
      </c>
      <c r="AA9" s="30">
        <f t="shared" ca="1" si="4"/>
        <v>6000</v>
      </c>
    </row>
    <row r="10" spans="1:58" x14ac:dyDescent="0.2">
      <c r="A10" s="3" t="s">
        <v>27</v>
      </c>
      <c r="B10" s="3" t="s">
        <v>28</v>
      </c>
      <c r="C10" s="4">
        <f t="shared" ca="1" si="3"/>
        <v>7000</v>
      </c>
      <c r="D10" s="4">
        <f t="shared" ca="1" si="1"/>
        <v>8000</v>
      </c>
      <c r="E10" s="4">
        <f t="shared" ca="1" si="1"/>
        <v>9000</v>
      </c>
      <c r="F10" s="4">
        <f t="shared" ca="1" si="1"/>
        <v>9000</v>
      </c>
      <c r="G10" s="4">
        <f t="shared" ca="1" si="1"/>
        <v>7000</v>
      </c>
      <c r="H10" s="4">
        <f t="shared" ca="1" si="1"/>
        <v>6000</v>
      </c>
      <c r="I10" s="4">
        <f t="shared" ca="1" si="1"/>
        <v>4000</v>
      </c>
      <c r="J10" s="4">
        <f t="shared" ca="1" si="1"/>
        <v>5000</v>
      </c>
      <c r="K10" s="4">
        <f t="shared" ca="1" si="1"/>
        <v>9000</v>
      </c>
      <c r="L10" s="4">
        <f t="shared" ca="1" si="1"/>
        <v>5000</v>
      </c>
      <c r="M10" s="4">
        <f t="shared" ca="1" si="1"/>
        <v>4000</v>
      </c>
      <c r="N10" s="4">
        <f t="shared" ca="1" si="1"/>
        <v>4000</v>
      </c>
      <c r="R10" s="3" t="s">
        <v>115</v>
      </c>
      <c r="S10" s="4">
        <f t="shared" ca="1" si="5"/>
        <v>1000</v>
      </c>
      <c r="T10" s="4">
        <f t="shared" ca="1" si="5"/>
        <v>3000</v>
      </c>
      <c r="V10" s="4"/>
      <c r="Y10" s="5" t="str">
        <f>R10</f>
        <v>Смартфоны</v>
      </c>
      <c r="Z10" s="30">
        <f t="shared" ca="1" si="4"/>
        <v>1000</v>
      </c>
      <c r="AA10" s="30">
        <f t="shared" ca="1" si="4"/>
        <v>3000</v>
      </c>
    </row>
    <row r="11" spans="1:58" x14ac:dyDescent="0.2">
      <c r="A11" s="3" t="s">
        <v>29</v>
      </c>
      <c r="B11" s="3" t="s">
        <v>30</v>
      </c>
      <c r="C11" s="4">
        <f t="shared" ca="1" si="3"/>
        <v>1000</v>
      </c>
      <c r="D11" s="4">
        <f t="shared" ca="1" si="1"/>
        <v>3000</v>
      </c>
      <c r="E11" s="4">
        <f t="shared" ca="1" si="1"/>
        <v>9000</v>
      </c>
      <c r="F11" s="4">
        <f t="shared" ca="1" si="1"/>
        <v>9000</v>
      </c>
      <c r="G11" s="4">
        <f t="shared" ca="1" si="1"/>
        <v>2000</v>
      </c>
      <c r="H11" s="4">
        <f t="shared" ca="1" si="1"/>
        <v>7000</v>
      </c>
      <c r="I11" s="4">
        <f t="shared" ca="1" si="1"/>
        <v>9000</v>
      </c>
      <c r="J11" s="4">
        <f t="shared" ca="1" si="1"/>
        <v>4000</v>
      </c>
      <c r="K11" s="4">
        <f t="shared" ca="1" si="1"/>
        <v>7000</v>
      </c>
      <c r="L11" s="4">
        <f t="shared" ca="1" si="1"/>
        <v>3000</v>
      </c>
      <c r="M11" s="4">
        <f t="shared" ca="1" si="1"/>
        <v>9000</v>
      </c>
      <c r="N11" s="4">
        <f t="shared" ca="1" si="1"/>
        <v>5000</v>
      </c>
    </row>
    <row r="12" spans="1:58" x14ac:dyDescent="0.2">
      <c r="A12" s="3" t="s">
        <v>31</v>
      </c>
      <c r="B12" s="3" t="s">
        <v>32</v>
      </c>
      <c r="C12" s="4">
        <f t="shared" ca="1" si="3"/>
        <v>9000</v>
      </c>
      <c r="D12" s="4">
        <f t="shared" ca="1" si="1"/>
        <v>8000</v>
      </c>
      <c r="E12" s="4">
        <f t="shared" ca="1" si="1"/>
        <v>9000</v>
      </c>
      <c r="F12" s="4">
        <f t="shared" ca="1" si="1"/>
        <v>4000</v>
      </c>
      <c r="G12" s="4">
        <f t="shared" ca="1" si="1"/>
        <v>5000</v>
      </c>
      <c r="H12" s="4">
        <f t="shared" ca="1" si="1"/>
        <v>3000</v>
      </c>
      <c r="I12" s="4">
        <f t="shared" ca="1" si="1"/>
        <v>8000</v>
      </c>
      <c r="J12" s="4">
        <f t="shared" ca="1" si="1"/>
        <v>3000</v>
      </c>
      <c r="K12" s="4">
        <f t="shared" ca="1" si="1"/>
        <v>8000</v>
      </c>
      <c r="L12" s="4">
        <f t="shared" ca="1" si="1"/>
        <v>6000</v>
      </c>
      <c r="M12" s="4">
        <f t="shared" ca="1" si="1"/>
        <v>3000</v>
      </c>
      <c r="N12" s="4">
        <f t="shared" ca="1" si="1"/>
        <v>6000</v>
      </c>
    </row>
    <row r="13" spans="1:58" x14ac:dyDescent="0.2">
      <c r="A13" s="3" t="s">
        <v>33</v>
      </c>
      <c r="B13" s="3" t="s">
        <v>34</v>
      </c>
      <c r="C13" s="4">
        <f t="shared" ca="1" si="3"/>
        <v>6000</v>
      </c>
      <c r="D13" s="4">
        <f t="shared" ca="1" si="1"/>
        <v>5000</v>
      </c>
      <c r="E13" s="4">
        <f t="shared" ca="1" si="1"/>
        <v>6000</v>
      </c>
      <c r="F13" s="4">
        <f t="shared" ca="1" si="1"/>
        <v>1000</v>
      </c>
      <c r="G13" s="4">
        <f t="shared" ca="1" si="1"/>
        <v>3000</v>
      </c>
      <c r="H13" s="4">
        <f t="shared" ca="1" si="1"/>
        <v>9000</v>
      </c>
      <c r="I13" s="4">
        <f t="shared" ca="1" si="1"/>
        <v>3000</v>
      </c>
      <c r="J13" s="4">
        <f t="shared" ca="1" si="1"/>
        <v>4000</v>
      </c>
      <c r="K13" s="4">
        <f t="shared" ca="1" si="1"/>
        <v>3000</v>
      </c>
      <c r="L13" s="4">
        <f t="shared" ca="1" si="1"/>
        <v>9000</v>
      </c>
      <c r="M13" s="4">
        <f t="shared" ca="1" si="1"/>
        <v>8000</v>
      </c>
      <c r="N13" s="4">
        <f t="shared" ca="1" si="1"/>
        <v>3000</v>
      </c>
    </row>
    <row r="14" spans="1:58" x14ac:dyDescent="0.2">
      <c r="A14" s="3" t="s">
        <v>35</v>
      </c>
      <c r="B14" s="3" t="s">
        <v>36</v>
      </c>
      <c r="C14" s="4">
        <f t="shared" ca="1" si="3"/>
        <v>4000</v>
      </c>
      <c r="D14" s="4">
        <f t="shared" ca="1" si="1"/>
        <v>1000</v>
      </c>
      <c r="E14" s="4">
        <f t="shared" ca="1" si="1"/>
        <v>2000</v>
      </c>
      <c r="F14" s="4">
        <f t="shared" ca="1" si="1"/>
        <v>7000</v>
      </c>
      <c r="G14" s="4">
        <f t="shared" ca="1" si="1"/>
        <v>5000</v>
      </c>
      <c r="H14" s="4">
        <f t="shared" ca="1" si="1"/>
        <v>2000</v>
      </c>
      <c r="I14" s="4">
        <f t="shared" ca="1" si="1"/>
        <v>1000</v>
      </c>
      <c r="J14" s="4">
        <f t="shared" ca="1" si="1"/>
        <v>1000</v>
      </c>
      <c r="K14" s="4">
        <f t="shared" ca="1" si="1"/>
        <v>6000</v>
      </c>
      <c r="L14" s="4">
        <f t="shared" ca="1" si="1"/>
        <v>4000</v>
      </c>
      <c r="M14" s="4">
        <f t="shared" ca="1" si="1"/>
        <v>8000</v>
      </c>
      <c r="N14" s="4">
        <f t="shared" ca="1" si="1"/>
        <v>1000</v>
      </c>
      <c r="R14" s="43" t="s">
        <v>42</v>
      </c>
      <c r="S14" s="43"/>
      <c r="T14" s="43"/>
      <c r="U14" s="43"/>
      <c r="V14" s="43"/>
      <c r="W14" s="43"/>
    </row>
    <row r="15" spans="1:58" x14ac:dyDescent="0.2">
      <c r="A15" s="3" t="s">
        <v>37</v>
      </c>
      <c r="B15" s="3" t="s">
        <v>38</v>
      </c>
      <c r="C15" s="4">
        <f t="shared" ca="1" si="3"/>
        <v>4000</v>
      </c>
      <c r="D15" s="4">
        <f t="shared" ca="1" si="1"/>
        <v>9000</v>
      </c>
      <c r="E15" s="4">
        <f t="shared" ca="1" si="1"/>
        <v>7000</v>
      </c>
      <c r="F15" s="4">
        <f t="shared" ca="1" si="1"/>
        <v>9000</v>
      </c>
      <c r="G15" s="4">
        <f t="shared" ca="1" si="1"/>
        <v>4000</v>
      </c>
      <c r="H15" s="4">
        <f t="shared" ca="1" si="1"/>
        <v>6000</v>
      </c>
      <c r="I15" s="4">
        <f t="shared" ca="1" si="1"/>
        <v>2000</v>
      </c>
      <c r="J15" s="4">
        <f t="shared" ca="1" si="1"/>
        <v>9000</v>
      </c>
      <c r="K15" s="4">
        <f t="shared" ca="1" si="1"/>
        <v>6000</v>
      </c>
      <c r="L15" s="4">
        <f t="shared" ca="1" si="1"/>
        <v>6000</v>
      </c>
      <c r="M15" s="4">
        <f t="shared" ca="1" si="1"/>
        <v>4000</v>
      </c>
      <c r="N15" s="4">
        <f t="shared" ca="1" si="1"/>
        <v>2000</v>
      </c>
      <c r="R15" s="12" t="s">
        <v>62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  <c r="Y15" s="31"/>
      <c r="Z15" s="31" t="str">
        <f t="shared" ref="Z15:AA17" si="6">S15</f>
        <v>CITILINK</v>
      </c>
      <c r="AA15" s="31" t="str">
        <f t="shared" si="6"/>
        <v>Среднее по группе конкурентов</v>
      </c>
    </row>
    <row r="16" spans="1:58" x14ac:dyDescent="0.2">
      <c r="A16" s="3" t="s">
        <v>16</v>
      </c>
      <c r="B16" s="3">
        <v>2018</v>
      </c>
      <c r="C16" s="4">
        <f t="shared" ca="1" si="3"/>
        <v>7000</v>
      </c>
      <c r="D16" s="4">
        <f t="shared" ca="1" si="1"/>
        <v>8000</v>
      </c>
      <c r="E16" s="4">
        <f t="shared" ca="1" si="1"/>
        <v>5000</v>
      </c>
      <c r="F16" s="4">
        <f t="shared" ca="1" si="1"/>
        <v>9000</v>
      </c>
      <c r="G16" s="4">
        <f t="shared" ca="1" si="1"/>
        <v>1000</v>
      </c>
      <c r="H16" s="4">
        <f t="shared" ca="1" si="1"/>
        <v>2000</v>
      </c>
      <c r="I16" s="4">
        <f t="shared" ca="1" si="1"/>
        <v>1000</v>
      </c>
      <c r="J16" s="4">
        <f t="shared" ca="1" si="1"/>
        <v>6000</v>
      </c>
      <c r="K16" s="4">
        <f t="shared" ca="1" si="1"/>
        <v>7000</v>
      </c>
      <c r="L16" s="4">
        <f t="shared" ca="1" si="1"/>
        <v>8000</v>
      </c>
      <c r="M16" s="4">
        <f t="shared" ca="1" si="1"/>
        <v>4000</v>
      </c>
      <c r="N16" s="4">
        <f t="shared" ca="1" si="1"/>
        <v>6000</v>
      </c>
      <c r="R16" s="3" t="str">
        <f>CONCATENATE(Info!$B$36," - ",Info!$C$36)</f>
        <v>2017-01-01 - 2018-03-01</v>
      </c>
      <c r="S16" s="4">
        <f t="shared" ref="S16:V17" ca="1" si="7">RANDBETWEEN(1,9)*10^3</f>
        <v>3000</v>
      </c>
      <c r="T16" s="4">
        <f t="shared" ca="1" si="7"/>
        <v>1000</v>
      </c>
      <c r="U16" s="4">
        <f t="shared" ca="1" si="7"/>
        <v>2000</v>
      </c>
      <c r="V16" s="4">
        <f t="shared" ca="1" si="7"/>
        <v>3000</v>
      </c>
      <c r="Y16" s="31" t="str">
        <f>R16</f>
        <v>2017-01-01 - 2018-03-01</v>
      </c>
      <c r="Z16" s="32">
        <f t="shared" ca="1" si="6"/>
        <v>3000</v>
      </c>
      <c r="AA16" s="32">
        <f t="shared" ca="1" si="6"/>
        <v>1000</v>
      </c>
      <c r="AE16" s="3" t="s">
        <v>42</v>
      </c>
    </row>
    <row r="17" spans="1:31" x14ac:dyDescent="0.2">
      <c r="A17" s="3" t="s">
        <v>39</v>
      </c>
      <c r="B17" s="3" t="s">
        <v>19</v>
      </c>
      <c r="C17" s="4">
        <f t="shared" ca="1" si="3"/>
        <v>9000</v>
      </c>
      <c r="D17" s="4">
        <f t="shared" ca="1" si="1"/>
        <v>3000</v>
      </c>
      <c r="E17" s="4">
        <f t="shared" ca="1" si="1"/>
        <v>5000</v>
      </c>
      <c r="F17" s="4">
        <f t="shared" ca="1" si="1"/>
        <v>4000</v>
      </c>
      <c r="G17" s="4">
        <f t="shared" ca="1" si="1"/>
        <v>9000</v>
      </c>
      <c r="H17" s="4">
        <f t="shared" ca="1" si="1"/>
        <v>9000</v>
      </c>
      <c r="I17" s="4">
        <f t="shared" ca="1" si="1"/>
        <v>2000</v>
      </c>
      <c r="J17" s="4">
        <f t="shared" ca="1" si="1"/>
        <v>6000</v>
      </c>
      <c r="K17" s="4">
        <f t="shared" ca="1" si="1"/>
        <v>5000</v>
      </c>
      <c r="L17" s="4">
        <f t="shared" ca="1" si="1"/>
        <v>5000</v>
      </c>
      <c r="M17" s="4">
        <f t="shared" ca="1" si="1"/>
        <v>7000</v>
      </c>
      <c r="N17" s="4">
        <f t="shared" ca="1" si="1"/>
        <v>4000</v>
      </c>
      <c r="R17" s="3" t="str">
        <f>CONCATENATE(Info!$D$36," - ",Info!$E$36)</f>
        <v>2017-01-01 - 2018-03-01</v>
      </c>
      <c r="S17" s="4">
        <f ca="1">RANDBETWEEN(1,9)*10^3</f>
        <v>4000</v>
      </c>
      <c r="T17" s="4">
        <f t="shared" ca="1" si="7"/>
        <v>6000</v>
      </c>
      <c r="U17" s="4">
        <f t="shared" ca="1" si="7"/>
        <v>4000</v>
      </c>
      <c r="V17" s="4">
        <f t="shared" ca="1" si="7"/>
        <v>3000</v>
      </c>
      <c r="W17" s="29">
        <f ca="1">S17/T17-1</f>
        <v>-0.33333333333333337</v>
      </c>
      <c r="Y17" s="31" t="str">
        <f>R17</f>
        <v>2017-01-01 - 2018-03-01</v>
      </c>
      <c r="Z17" s="32">
        <f t="shared" ca="1" si="6"/>
        <v>4000</v>
      </c>
      <c r="AA17" s="32">
        <f t="shared" ca="1" si="6"/>
        <v>6000</v>
      </c>
    </row>
    <row r="18" spans="1:31" x14ac:dyDescent="0.2">
      <c r="A18" s="3" t="s">
        <v>12</v>
      </c>
      <c r="B18" s="3" t="s">
        <v>20</v>
      </c>
      <c r="C18" s="4">
        <f t="shared" ca="1" si="3"/>
        <v>3000</v>
      </c>
      <c r="D18" s="4">
        <f t="shared" ca="1" si="1"/>
        <v>6000</v>
      </c>
      <c r="E18" s="4">
        <f t="shared" ca="1" si="1"/>
        <v>6000</v>
      </c>
      <c r="F18" s="4">
        <f t="shared" ca="1" si="1"/>
        <v>7000</v>
      </c>
      <c r="G18" s="4">
        <f t="shared" ca="1" si="1"/>
        <v>5000</v>
      </c>
      <c r="H18" s="4">
        <f t="shared" ca="1" si="1"/>
        <v>7000</v>
      </c>
      <c r="I18" s="4">
        <f t="shared" ca="1" si="1"/>
        <v>4000</v>
      </c>
      <c r="J18" s="4">
        <f t="shared" ca="1" si="1"/>
        <v>3000</v>
      </c>
      <c r="K18" s="4">
        <f t="shared" ca="1" si="1"/>
        <v>3000</v>
      </c>
      <c r="L18" s="4">
        <f t="shared" ca="1" si="1"/>
        <v>6000</v>
      </c>
      <c r="M18" s="4">
        <f t="shared" ca="1" si="1"/>
        <v>2000</v>
      </c>
      <c r="N18" s="4">
        <f t="shared" ca="1" si="1"/>
        <v>3000</v>
      </c>
      <c r="S18" s="14">
        <f ca="1">S17/S16-1</f>
        <v>0.33333333333333326</v>
      </c>
      <c r="T18" s="14">
        <f ca="1">T17/T16-1</f>
        <v>5</v>
      </c>
    </row>
    <row r="19" spans="1:31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31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S20" s="3" t="str">
        <f>IF(Info!$B$15="","Клиент",Info!$B$15)</f>
        <v>CITILINK</v>
      </c>
      <c r="T20" s="3" t="s">
        <v>108</v>
      </c>
      <c r="Y20" s="31"/>
      <c r="Z20" s="31" t="str">
        <f t="shared" ref="Z20:AA22" si="8">S20</f>
        <v>CITILINK</v>
      </c>
      <c r="AA20" s="31" t="str">
        <f t="shared" si="8"/>
        <v>Среднее по группе конкурентов</v>
      </c>
    </row>
    <row r="21" spans="1:31" x14ac:dyDescent="0.2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 s="3" t="s">
        <v>114</v>
      </c>
      <c r="S21" s="4">
        <f t="shared" ref="S21:T22" ca="1" si="9">RANDBETWEEN(1,9)*10^3</f>
        <v>5000</v>
      </c>
      <c r="T21" s="4">
        <f t="shared" ca="1" si="9"/>
        <v>2000</v>
      </c>
      <c r="V21" s="4"/>
      <c r="Y21" s="31" t="str">
        <f>R21</f>
        <v>Десктопы</v>
      </c>
      <c r="Z21" s="32">
        <f t="shared" ca="1" si="8"/>
        <v>5000</v>
      </c>
      <c r="AA21" s="32">
        <f t="shared" ca="1" si="8"/>
        <v>2000</v>
      </c>
    </row>
    <row r="22" spans="1:31" x14ac:dyDescent="0.2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R22" s="3" t="s">
        <v>115</v>
      </c>
      <c r="S22" s="4">
        <f t="shared" ca="1" si="9"/>
        <v>5000</v>
      </c>
      <c r="T22" s="4">
        <f t="shared" ca="1" si="9"/>
        <v>4000</v>
      </c>
      <c r="V22" s="4"/>
      <c r="Y22" s="31" t="str">
        <f>R22</f>
        <v>Смартфоны</v>
      </c>
      <c r="Z22" s="32">
        <f t="shared" ca="1" si="8"/>
        <v>5000</v>
      </c>
      <c r="AA22" s="32">
        <f t="shared" ca="1" si="8"/>
        <v>4000</v>
      </c>
    </row>
    <row r="23" spans="1:31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31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31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31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R26" s="44" t="s">
        <v>43</v>
      </c>
      <c r="S26" s="44"/>
      <c r="T26" s="44"/>
      <c r="U26" s="44"/>
      <c r="V26" s="44"/>
      <c r="W26" s="44"/>
    </row>
    <row r="27" spans="1:31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R27" s="13" t="s">
        <v>62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  <c r="Y27" s="33"/>
      <c r="Z27" s="33" t="str">
        <f t="shared" ref="Z27:AA29" si="10">S27</f>
        <v>CITILINK</v>
      </c>
      <c r="AA27" s="33" t="str">
        <f t="shared" si="10"/>
        <v>Среднее по группе конкурентов</v>
      </c>
    </row>
    <row r="28" spans="1:31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R28" s="3" t="str">
        <f>CONCATENATE(Info!$B$36," - ",Info!$C$36)</f>
        <v>2017-01-01 - 2018-03-01</v>
      </c>
      <c r="S28" s="4">
        <f t="shared" ref="S28:V29" ca="1" si="11">RANDBETWEEN(1,9)*10^3</f>
        <v>3000</v>
      </c>
      <c r="T28" s="4">
        <f t="shared" ca="1" si="11"/>
        <v>7000</v>
      </c>
      <c r="U28" s="4">
        <f t="shared" ca="1" si="11"/>
        <v>8000</v>
      </c>
      <c r="V28" s="4">
        <f t="shared" ca="1" si="11"/>
        <v>2000</v>
      </c>
      <c r="Y28" s="33" t="str">
        <f>R28</f>
        <v>2017-01-01 - 2018-03-01</v>
      </c>
      <c r="Z28" s="34">
        <f t="shared" ca="1" si="10"/>
        <v>3000</v>
      </c>
      <c r="AA28" s="34">
        <f t="shared" ca="1" si="10"/>
        <v>7000</v>
      </c>
      <c r="AE28" s="3" t="s">
        <v>43</v>
      </c>
    </row>
    <row r="29" spans="1:31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R29" s="3" t="str">
        <f>CONCATENATE(Info!$D$36," - ",Info!$E$36)</f>
        <v>2017-01-01 - 2018-03-01</v>
      </c>
      <c r="S29" s="4">
        <f t="shared" ca="1" si="11"/>
        <v>7000</v>
      </c>
      <c r="T29" s="4">
        <f t="shared" ca="1" si="11"/>
        <v>5000</v>
      </c>
      <c r="U29" s="4">
        <f t="shared" ca="1" si="11"/>
        <v>1000</v>
      </c>
      <c r="V29" s="4">
        <f t="shared" ca="1" si="11"/>
        <v>8000</v>
      </c>
      <c r="W29" s="29">
        <f ca="1">S29/T29-1</f>
        <v>0.39999999999999991</v>
      </c>
      <c r="Y29" s="33" t="str">
        <f>R29</f>
        <v>2017-01-01 - 2018-03-01</v>
      </c>
      <c r="Z29" s="34">
        <f t="shared" ca="1" si="10"/>
        <v>7000</v>
      </c>
      <c r="AA29" s="34">
        <f t="shared" ca="1" si="10"/>
        <v>5000</v>
      </c>
    </row>
    <row r="30" spans="1:31" x14ac:dyDescent="0.2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S30" s="14">
        <f ca="1">S29/S28-1</f>
        <v>1.3333333333333335</v>
      </c>
      <c r="T30" s="14">
        <f ca="1">T29/T28-1</f>
        <v>-0.2857142857142857</v>
      </c>
    </row>
    <row r="31" spans="1:31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31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3" t="str">
        <f>IF(Info!$B$15="","Клиент",Info!$B$15)</f>
        <v>CITILINK</v>
      </c>
      <c r="T32" s="3" t="s">
        <v>108</v>
      </c>
      <c r="Y32" s="33"/>
      <c r="Z32" s="33" t="str">
        <f t="shared" ref="Z32:AA34" si="12">S32</f>
        <v>CITILINK</v>
      </c>
      <c r="AA32" s="33" t="str">
        <f t="shared" si="12"/>
        <v>Среднее по группе конкурентов</v>
      </c>
    </row>
    <row r="33" spans="3:27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R33" s="3" t="s">
        <v>114</v>
      </c>
      <c r="S33" s="4">
        <f t="shared" ref="S33:T34" ca="1" si="13">RANDBETWEEN(1,9)*10^3</f>
        <v>2000</v>
      </c>
      <c r="T33" s="4">
        <f t="shared" ca="1" si="13"/>
        <v>3000</v>
      </c>
      <c r="V33" s="4"/>
      <c r="Y33" s="33" t="str">
        <f>R33</f>
        <v>Десктопы</v>
      </c>
      <c r="Z33" s="34">
        <f t="shared" ca="1" si="12"/>
        <v>2000</v>
      </c>
      <c r="AA33" s="34">
        <f t="shared" ca="1" si="12"/>
        <v>3000</v>
      </c>
    </row>
    <row r="34" spans="3:27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R34" s="3" t="s">
        <v>115</v>
      </c>
      <c r="S34" s="4">
        <f t="shared" ca="1" si="13"/>
        <v>3000</v>
      </c>
      <c r="T34" s="4">
        <f t="shared" ca="1" si="13"/>
        <v>2000</v>
      </c>
      <c r="V34" s="4"/>
      <c r="Y34" s="33" t="str">
        <f>R34</f>
        <v>Смартфоны</v>
      </c>
      <c r="Z34" s="34">
        <f t="shared" ca="1" si="12"/>
        <v>3000</v>
      </c>
      <c r="AA34" s="34">
        <f t="shared" ca="1" si="12"/>
        <v>2000</v>
      </c>
    </row>
    <row r="35" spans="3:27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3:27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3:27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3:27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27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3:27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3:27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3:27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3:27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3:27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3:27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3:27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3:27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3:27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3:14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3:14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3:14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3:14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3:14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3:14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3:14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3:14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3:14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3:14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3:14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3:14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3:14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3:14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3:14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3:14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3:14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3:14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3:14" x14ac:dyDescent="0.2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3:14" x14ac:dyDescent="0.2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3:14" x14ac:dyDescent="0.2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3:14" x14ac:dyDescent="0.2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3:14" x14ac:dyDescent="0.2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3:14" x14ac:dyDescent="0.2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3:14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3:14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3:14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3:14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3:14" x14ac:dyDescent="0.2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3:14" x14ac:dyDescent="0.2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3:14" x14ac:dyDescent="0.2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3:14" x14ac:dyDescent="0.2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3:14" x14ac:dyDescent="0.2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3:14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3:14" x14ac:dyDescent="0.2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3:14" x14ac:dyDescent="0.2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3:14" x14ac:dyDescent="0.2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3:14" x14ac:dyDescent="0.2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3:14" x14ac:dyDescent="0.2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3:14" x14ac:dyDescent="0.2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3:14" x14ac:dyDescent="0.2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3:14" x14ac:dyDescent="0.2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3:14" x14ac:dyDescent="0.2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3:14" x14ac:dyDescent="0.2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3:14" x14ac:dyDescent="0.2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3:14" x14ac:dyDescent="0.2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3:14" x14ac:dyDescent="0.2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3:14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3:14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3:14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3:14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3:14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3:14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3:14" x14ac:dyDescent="0.2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3:14" x14ac:dyDescent="0.2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3:14" x14ac:dyDescent="0.2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3:14" x14ac:dyDescent="0.2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3:14" x14ac:dyDescent="0.2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3:14" x14ac:dyDescent="0.2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3:14" x14ac:dyDescent="0.2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3:14" x14ac:dyDescent="0.2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3:14" x14ac:dyDescent="0.2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3:14" x14ac:dyDescent="0.2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3:14" x14ac:dyDescent="0.2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3:14" x14ac:dyDescent="0.2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3:14" x14ac:dyDescent="0.2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3:14" x14ac:dyDescent="0.2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3:14" x14ac:dyDescent="0.2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3:14" x14ac:dyDescent="0.2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3:14" x14ac:dyDescent="0.2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3:14" x14ac:dyDescent="0.2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3:14" x14ac:dyDescent="0.2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3:14" x14ac:dyDescent="0.2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3:14" x14ac:dyDescent="0.2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3:14" x14ac:dyDescent="0.2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3:14" x14ac:dyDescent="0.2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3:14" x14ac:dyDescent="0.2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3:14" x14ac:dyDescent="0.2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3:14" x14ac:dyDescent="0.2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3:14" x14ac:dyDescent="0.2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3:14" x14ac:dyDescent="0.2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3:14" x14ac:dyDescent="0.2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3:14" x14ac:dyDescent="0.2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3:14" x14ac:dyDescent="0.2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3:14" x14ac:dyDescent="0.2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3:14" x14ac:dyDescent="0.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3:14" x14ac:dyDescent="0.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3:14" x14ac:dyDescent="0.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3:14" x14ac:dyDescent="0.2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3:14" x14ac:dyDescent="0.2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3:14" x14ac:dyDescent="0.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3:14" x14ac:dyDescent="0.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3:14" x14ac:dyDescent="0.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3:14" x14ac:dyDescent="0.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3:14" x14ac:dyDescent="0.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3:14" x14ac:dyDescent="0.2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3:14" x14ac:dyDescent="0.2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3:14" x14ac:dyDescent="0.2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3:14" x14ac:dyDescent="0.2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3:14" x14ac:dyDescent="0.2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3:14" x14ac:dyDescent="0.2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3:14" x14ac:dyDescent="0.2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3:14" x14ac:dyDescent="0.2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3:14" x14ac:dyDescent="0.2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3:14" x14ac:dyDescent="0.2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3:14" x14ac:dyDescent="0.2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3:14" x14ac:dyDescent="0.2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3:14" x14ac:dyDescent="0.2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3:14" x14ac:dyDescent="0.2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3:14" x14ac:dyDescent="0.2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3:14" x14ac:dyDescent="0.2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3:14" x14ac:dyDescent="0.2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3:14" x14ac:dyDescent="0.2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3:14" x14ac:dyDescent="0.2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3:14" x14ac:dyDescent="0.2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3:14" x14ac:dyDescent="0.2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3:14" x14ac:dyDescent="0.2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3:14" x14ac:dyDescent="0.2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3:14" x14ac:dyDescent="0.2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3:14" x14ac:dyDescent="0.2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  <row r="169" spans="3:14" x14ac:dyDescent="0.2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3:14" x14ac:dyDescent="0.2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</row>
    <row r="171" spans="3:14" x14ac:dyDescent="0.2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</row>
    <row r="172" spans="3:14" x14ac:dyDescent="0.2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</row>
    <row r="173" spans="3:14" x14ac:dyDescent="0.2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</row>
    <row r="174" spans="3:14" x14ac:dyDescent="0.2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</row>
    <row r="175" spans="3:14" x14ac:dyDescent="0.2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</row>
    <row r="176" spans="3:14" x14ac:dyDescent="0.2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</row>
    <row r="177" spans="3:14" x14ac:dyDescent="0.2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</row>
    <row r="178" spans="3:14" x14ac:dyDescent="0.2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</row>
    <row r="179" spans="3:14" x14ac:dyDescent="0.2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</row>
    <row r="180" spans="3:14" x14ac:dyDescent="0.2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</row>
    <row r="181" spans="3:14" x14ac:dyDescent="0.2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</row>
    <row r="182" spans="3:14" x14ac:dyDescent="0.2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</row>
    <row r="183" spans="3:14" x14ac:dyDescent="0.2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</row>
    <row r="184" spans="3:14" x14ac:dyDescent="0.2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</row>
    <row r="185" spans="3:14" x14ac:dyDescent="0.2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3:14" x14ac:dyDescent="0.2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3:14" x14ac:dyDescent="0.2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3:14" x14ac:dyDescent="0.2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3:14" x14ac:dyDescent="0.2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</row>
    <row r="190" spans="3:14" x14ac:dyDescent="0.2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</row>
    <row r="191" spans="3:14" x14ac:dyDescent="0.2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</row>
    <row r="192" spans="3:14" x14ac:dyDescent="0.2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</row>
    <row r="193" spans="3:14" x14ac:dyDescent="0.2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</row>
    <row r="194" spans="3:14" x14ac:dyDescent="0.2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</row>
    <row r="195" spans="3:14" x14ac:dyDescent="0.2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</row>
    <row r="196" spans="3:14" x14ac:dyDescent="0.2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</row>
    <row r="197" spans="3:14" x14ac:dyDescent="0.2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</row>
    <row r="198" spans="3:14" x14ac:dyDescent="0.2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3:14" x14ac:dyDescent="0.2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3:14" x14ac:dyDescent="0.2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</row>
    <row r="201" spans="3:14" x14ac:dyDescent="0.2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</row>
    <row r="202" spans="3:14" x14ac:dyDescent="0.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</row>
    <row r="203" spans="3:14" x14ac:dyDescent="0.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</row>
    <row r="204" spans="3:14" x14ac:dyDescent="0.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</row>
    <row r="205" spans="3:14" x14ac:dyDescent="0.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</row>
    <row r="206" spans="3:14" x14ac:dyDescent="0.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</row>
    <row r="207" spans="3:14" x14ac:dyDescent="0.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</row>
    <row r="208" spans="3:14" x14ac:dyDescent="0.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</row>
    <row r="209" spans="3:14" x14ac:dyDescent="0.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</row>
    <row r="210" spans="3:14" x14ac:dyDescent="0.2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</row>
    <row r="211" spans="3:14" x14ac:dyDescent="0.2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</row>
    <row r="212" spans="3:14" x14ac:dyDescent="0.2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</row>
    <row r="213" spans="3:14" x14ac:dyDescent="0.2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</row>
    <row r="214" spans="3:14" x14ac:dyDescent="0.2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</row>
    <row r="215" spans="3:14" x14ac:dyDescent="0.2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</row>
    <row r="216" spans="3:14" x14ac:dyDescent="0.2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</row>
    <row r="217" spans="3:14" x14ac:dyDescent="0.2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</row>
    <row r="218" spans="3:14" x14ac:dyDescent="0.2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</row>
    <row r="219" spans="3:14" x14ac:dyDescent="0.2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</row>
    <row r="220" spans="3:14" x14ac:dyDescent="0.2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</row>
    <row r="221" spans="3:14" x14ac:dyDescent="0.2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</row>
    <row r="222" spans="3:14" x14ac:dyDescent="0.2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</row>
    <row r="223" spans="3:14" x14ac:dyDescent="0.2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</row>
    <row r="224" spans="3:14" x14ac:dyDescent="0.2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</row>
    <row r="225" spans="3:14" x14ac:dyDescent="0.2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</row>
    <row r="226" spans="3:14" x14ac:dyDescent="0.2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</row>
    <row r="227" spans="3:14" x14ac:dyDescent="0.2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</row>
    <row r="228" spans="3:14" x14ac:dyDescent="0.2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</row>
    <row r="229" spans="3:14" x14ac:dyDescent="0.2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</row>
    <row r="230" spans="3:14" x14ac:dyDescent="0.2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</row>
    <row r="231" spans="3:14" x14ac:dyDescent="0.2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</row>
    <row r="232" spans="3:14" x14ac:dyDescent="0.2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</row>
    <row r="233" spans="3:14" x14ac:dyDescent="0.2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</row>
    <row r="234" spans="3:14" x14ac:dyDescent="0.2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</row>
    <row r="235" spans="3:14" x14ac:dyDescent="0.2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</row>
    <row r="236" spans="3:14" x14ac:dyDescent="0.2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</row>
    <row r="237" spans="3:14" x14ac:dyDescent="0.2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</row>
    <row r="238" spans="3:14" x14ac:dyDescent="0.2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</row>
    <row r="239" spans="3:14" x14ac:dyDescent="0.2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</row>
    <row r="240" spans="3:14" x14ac:dyDescent="0.2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</row>
    <row r="241" spans="3:14" x14ac:dyDescent="0.2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</row>
    <row r="242" spans="3:14" x14ac:dyDescent="0.2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43" spans="3:14" x14ac:dyDescent="0.2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</row>
    <row r="244" spans="3:14" x14ac:dyDescent="0.2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</row>
    <row r="245" spans="3:14" x14ac:dyDescent="0.2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</row>
    <row r="246" spans="3:14" x14ac:dyDescent="0.2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</row>
    <row r="247" spans="3:14" x14ac:dyDescent="0.2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</row>
    <row r="248" spans="3:14" x14ac:dyDescent="0.2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</row>
    <row r="249" spans="3:14" x14ac:dyDescent="0.2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</row>
    <row r="250" spans="3:14" x14ac:dyDescent="0.2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</row>
    <row r="251" spans="3:14" x14ac:dyDescent="0.2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</row>
    <row r="252" spans="3:14" x14ac:dyDescent="0.2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</row>
    <row r="253" spans="3:14" x14ac:dyDescent="0.2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E253"/>
  <sheetViews>
    <sheetView workbookViewId="0"/>
  </sheetViews>
  <sheetFormatPr defaultColWidth="8.875" defaultRowHeight="12.75" x14ac:dyDescent="0.2"/>
  <cols>
    <col min="1" max="2" width="8.625" style="3" customWidth="1"/>
    <col min="3" max="4" width="11.625" style="3" customWidth="1"/>
    <col min="5" max="6" width="8.625" style="3" customWidth="1"/>
    <col min="7" max="8" width="11.625" style="3" customWidth="1"/>
    <col min="9" max="10" width="8.625" style="3" customWidth="1"/>
    <col min="11" max="12" width="11.625" style="3" customWidth="1"/>
    <col min="13" max="14" width="8.625" style="3" customWidth="1"/>
    <col min="15" max="17" width="5.625" style="3" customWidth="1"/>
    <col min="18" max="18" width="10.625" style="3" customWidth="1"/>
    <col min="19" max="20" width="11.625" style="3" customWidth="1"/>
    <col min="21" max="22" width="8.625" style="3" customWidth="1"/>
    <col min="23" max="23" width="11.625" style="3" customWidth="1"/>
    <col min="24" max="24" width="5.625" style="3" customWidth="1"/>
    <col min="25" max="25" width="10.625" style="3" customWidth="1"/>
    <col min="26" max="27" width="11.625" style="3" customWidth="1"/>
    <col min="28" max="34" width="9" style="3" customWidth="1"/>
    <col min="35" max="16384" width="8.875" style="3"/>
  </cols>
  <sheetData>
    <row r="2" spans="1:57" x14ac:dyDescent="0.2">
      <c r="A2" s="5"/>
      <c r="B2" s="5"/>
      <c r="C2" s="42" t="s">
        <v>56</v>
      </c>
      <c r="D2" s="42"/>
      <c r="E2" s="42"/>
      <c r="F2" s="42"/>
      <c r="G2" s="43" t="s">
        <v>42</v>
      </c>
      <c r="H2" s="43"/>
      <c r="I2" s="43"/>
      <c r="J2" s="43"/>
      <c r="K2" s="44" t="s">
        <v>43</v>
      </c>
      <c r="L2" s="44"/>
      <c r="M2" s="44"/>
      <c r="N2" s="44"/>
      <c r="R2" s="42" t="s">
        <v>56</v>
      </c>
      <c r="S2" s="42"/>
      <c r="T2" s="42"/>
      <c r="U2" s="42"/>
      <c r="V2" s="42"/>
      <c r="W2" s="42"/>
      <c r="AD2" s="3" t="s">
        <v>52</v>
      </c>
      <c r="AT2" s="3" t="s">
        <v>48</v>
      </c>
      <c r="BE2" s="3" t="s">
        <v>41</v>
      </c>
    </row>
    <row r="3" spans="1:57" x14ac:dyDescent="0.2">
      <c r="A3" s="5" t="s">
        <v>17</v>
      </c>
      <c r="B3" s="5"/>
      <c r="C3" s="5" t="str">
        <f>IF(Info!$B$15="","Клиент",Info!$B$15)</f>
        <v>CITILINK</v>
      </c>
      <c r="D3" s="5" t="s">
        <v>108</v>
      </c>
      <c r="E3" s="5" t="s">
        <v>87</v>
      </c>
      <c r="F3" s="5" t="s">
        <v>88</v>
      </c>
      <c r="G3" s="12" t="str">
        <f>IF(Info!$B$15="","Клиент",Info!$B$15)</f>
        <v>CITILINK</v>
      </c>
      <c r="H3" s="12" t="s">
        <v>108</v>
      </c>
      <c r="I3" s="12" t="s">
        <v>87</v>
      </c>
      <c r="J3" s="12" t="s">
        <v>88</v>
      </c>
      <c r="K3" s="13" t="str">
        <f>IF(Info!$B$15="","Клиент",Info!$B$15)</f>
        <v>CITILINK</v>
      </c>
      <c r="L3" s="13" t="s">
        <v>108</v>
      </c>
      <c r="M3" s="13" t="s">
        <v>87</v>
      </c>
      <c r="N3" s="13" t="s">
        <v>88</v>
      </c>
      <c r="R3" s="5" t="s">
        <v>73</v>
      </c>
      <c r="S3" s="5" t="str">
        <f>IF(Info!$B$15="","Клиент",Info!$B$15)</f>
        <v>CITILINK</v>
      </c>
      <c r="T3" s="5" t="s">
        <v>108</v>
      </c>
      <c r="U3" s="5" t="s">
        <v>87</v>
      </c>
      <c r="V3" s="5" t="s">
        <v>88</v>
      </c>
      <c r="W3" s="5"/>
      <c r="Y3" s="5"/>
      <c r="Z3" s="5" t="str">
        <f t="shared" ref="Z3:AA5" si="0">S3</f>
        <v>CITILINK</v>
      </c>
      <c r="AA3" s="5" t="str">
        <f t="shared" si="0"/>
        <v>Среднее по группе конкурентов</v>
      </c>
      <c r="AD3" s="3" t="s">
        <v>56</v>
      </c>
      <c r="AT3" s="3" t="s">
        <v>55</v>
      </c>
      <c r="BE3" s="3" t="s">
        <v>55</v>
      </c>
    </row>
    <row r="4" spans="1:57" x14ac:dyDescent="0.2">
      <c r="A4" s="3" t="s">
        <v>11</v>
      </c>
      <c r="B4" s="3">
        <v>2017</v>
      </c>
      <c r="C4" s="15">
        <f ca="1">RANDBETWEEN(1,9)/100</f>
        <v>0.01</v>
      </c>
      <c r="D4" s="15">
        <f t="shared" ref="D4:N18" ca="1" si="1">RANDBETWEEN(1,9)/100</f>
        <v>0.06</v>
      </c>
      <c r="E4" s="15">
        <f t="shared" ca="1" si="1"/>
        <v>0.04</v>
      </c>
      <c r="F4" s="15">
        <f t="shared" ca="1" si="1"/>
        <v>0.06</v>
      </c>
      <c r="G4" s="15">
        <f t="shared" ca="1" si="1"/>
        <v>0.05</v>
      </c>
      <c r="H4" s="15">
        <f t="shared" ca="1" si="1"/>
        <v>0.06</v>
      </c>
      <c r="I4" s="15">
        <f t="shared" ca="1" si="1"/>
        <v>0.02</v>
      </c>
      <c r="J4" s="15">
        <f t="shared" ca="1" si="1"/>
        <v>0.05</v>
      </c>
      <c r="K4" s="15">
        <f t="shared" ca="1" si="1"/>
        <v>7.0000000000000007E-2</v>
      </c>
      <c r="L4" s="15">
        <f t="shared" ca="1" si="1"/>
        <v>0.05</v>
      </c>
      <c r="M4" s="15">
        <f t="shared" ca="1" si="1"/>
        <v>0.02</v>
      </c>
      <c r="N4" s="15">
        <f t="shared" ca="1" si="1"/>
        <v>0.09</v>
      </c>
      <c r="R4" s="3" t="str">
        <f>CONCATENATE(Info!$B$36," - ",Info!$C$36)</f>
        <v>2017-01-01 - 2018-03-01</v>
      </c>
      <c r="S4" s="15">
        <f t="shared" ref="S4:V5" ca="1" si="2">RANDBETWEEN(1,9)/100</f>
        <v>0.08</v>
      </c>
      <c r="T4" s="15">
        <f t="shared" ca="1" si="2"/>
        <v>0.04</v>
      </c>
      <c r="U4" s="15">
        <f t="shared" ca="1" si="2"/>
        <v>7.0000000000000007E-2</v>
      </c>
      <c r="V4" s="15">
        <f t="shared" ca="1" si="2"/>
        <v>0.05</v>
      </c>
      <c r="Y4" s="5" t="str">
        <f>R4</f>
        <v>2017-01-01 - 2018-03-01</v>
      </c>
      <c r="Z4" s="30">
        <f t="shared" ca="1" si="0"/>
        <v>0.08</v>
      </c>
      <c r="AA4" s="30">
        <f t="shared" ca="1" si="0"/>
        <v>0.04</v>
      </c>
    </row>
    <row r="5" spans="1:57" x14ac:dyDescent="0.2">
      <c r="A5" s="3" t="s">
        <v>18</v>
      </c>
      <c r="B5" s="3" t="s">
        <v>19</v>
      </c>
      <c r="C5" s="15">
        <f t="shared" ref="C5:C18" ca="1" si="3">RANDBETWEEN(1,9)/100</f>
        <v>7.0000000000000007E-2</v>
      </c>
      <c r="D5" s="15">
        <f t="shared" ca="1" si="1"/>
        <v>0.03</v>
      </c>
      <c r="E5" s="15">
        <f t="shared" ca="1" si="1"/>
        <v>7.0000000000000007E-2</v>
      </c>
      <c r="F5" s="15">
        <f t="shared" ca="1" si="1"/>
        <v>0.06</v>
      </c>
      <c r="G5" s="15">
        <f t="shared" ca="1" si="1"/>
        <v>0.02</v>
      </c>
      <c r="H5" s="15">
        <f t="shared" ca="1" si="1"/>
        <v>0.03</v>
      </c>
      <c r="I5" s="15">
        <f t="shared" ca="1" si="1"/>
        <v>0.02</v>
      </c>
      <c r="J5" s="15">
        <f t="shared" ca="1" si="1"/>
        <v>0.03</v>
      </c>
      <c r="K5" s="15">
        <f t="shared" ca="1" si="1"/>
        <v>0.05</v>
      </c>
      <c r="L5" s="15">
        <f t="shared" ca="1" si="1"/>
        <v>0.04</v>
      </c>
      <c r="M5" s="15">
        <f t="shared" ca="1" si="1"/>
        <v>7.0000000000000007E-2</v>
      </c>
      <c r="N5" s="15">
        <f t="shared" ca="1" si="1"/>
        <v>7.0000000000000007E-2</v>
      </c>
      <c r="R5" s="3" t="str">
        <f>CONCATENATE(Info!$D$36," - ",Info!$E$36)</f>
        <v>2017-01-01 - 2018-03-01</v>
      </c>
      <c r="S5" s="15">
        <f t="shared" ca="1" si="2"/>
        <v>0.08</v>
      </c>
      <c r="T5" s="15">
        <f t="shared" ca="1" si="2"/>
        <v>0.02</v>
      </c>
      <c r="U5" s="15">
        <f t="shared" ca="1" si="2"/>
        <v>0.01</v>
      </c>
      <c r="V5" s="15">
        <f t="shared" ca="1" si="2"/>
        <v>0.06</v>
      </c>
      <c r="W5" s="29">
        <f ca="1">S5/T5-1</f>
        <v>3</v>
      </c>
      <c r="Y5" s="5" t="str">
        <f>R5</f>
        <v>2017-01-01 - 2018-03-01</v>
      </c>
      <c r="Z5" s="30">
        <f t="shared" ca="1" si="0"/>
        <v>0.08</v>
      </c>
      <c r="AA5" s="30">
        <f t="shared" ca="1" si="0"/>
        <v>0.02</v>
      </c>
    </row>
    <row r="6" spans="1:57" x14ac:dyDescent="0.2">
      <c r="A6" s="3" t="s">
        <v>15</v>
      </c>
      <c r="B6" s="3" t="s">
        <v>20</v>
      </c>
      <c r="C6" s="15">
        <f t="shared" ca="1" si="3"/>
        <v>0.08</v>
      </c>
      <c r="D6" s="15">
        <f t="shared" ca="1" si="1"/>
        <v>0.08</v>
      </c>
      <c r="E6" s="15">
        <f t="shared" ca="1" si="1"/>
        <v>0.01</v>
      </c>
      <c r="F6" s="15">
        <f t="shared" ca="1" si="1"/>
        <v>0.06</v>
      </c>
      <c r="G6" s="15">
        <f t="shared" ca="1" si="1"/>
        <v>0.06</v>
      </c>
      <c r="H6" s="15">
        <f t="shared" ca="1" si="1"/>
        <v>0.02</v>
      </c>
      <c r="I6" s="15">
        <f t="shared" ca="1" si="1"/>
        <v>0.06</v>
      </c>
      <c r="J6" s="15">
        <f t="shared" ca="1" si="1"/>
        <v>0.06</v>
      </c>
      <c r="K6" s="15">
        <f t="shared" ca="1" si="1"/>
        <v>0.08</v>
      </c>
      <c r="L6" s="15">
        <f t="shared" ca="1" si="1"/>
        <v>0.05</v>
      </c>
      <c r="M6" s="15">
        <f t="shared" ca="1" si="1"/>
        <v>7.0000000000000007E-2</v>
      </c>
      <c r="N6" s="15">
        <f t="shared" ca="1" si="1"/>
        <v>0.09</v>
      </c>
      <c r="S6" s="14">
        <f ca="1">S5/S4-1</f>
        <v>0</v>
      </c>
      <c r="T6" s="14">
        <f ca="1">T5/T4-1</f>
        <v>-0.5</v>
      </c>
    </row>
    <row r="7" spans="1:57" x14ac:dyDescent="0.2">
      <c r="A7" s="3" t="s">
        <v>21</v>
      </c>
      <c r="B7" s="3" t="s">
        <v>22</v>
      </c>
      <c r="C7" s="15">
        <f t="shared" ca="1" si="3"/>
        <v>0.09</v>
      </c>
      <c r="D7" s="15">
        <f t="shared" ca="1" si="1"/>
        <v>7.0000000000000007E-2</v>
      </c>
      <c r="E7" s="15">
        <f t="shared" ca="1" si="1"/>
        <v>0.05</v>
      </c>
      <c r="F7" s="15">
        <f t="shared" ca="1" si="1"/>
        <v>0.02</v>
      </c>
      <c r="G7" s="15">
        <f t="shared" ca="1" si="1"/>
        <v>0.06</v>
      </c>
      <c r="H7" s="15">
        <f t="shared" ca="1" si="1"/>
        <v>0.04</v>
      </c>
      <c r="I7" s="15">
        <f t="shared" ca="1" si="1"/>
        <v>7.0000000000000007E-2</v>
      </c>
      <c r="J7" s="15">
        <f t="shared" ca="1" si="1"/>
        <v>0.01</v>
      </c>
      <c r="K7" s="15">
        <f t="shared" ca="1" si="1"/>
        <v>0.05</v>
      </c>
      <c r="L7" s="15">
        <f t="shared" ca="1" si="1"/>
        <v>0.05</v>
      </c>
      <c r="M7" s="15">
        <f t="shared" ca="1" si="1"/>
        <v>0.09</v>
      </c>
      <c r="N7" s="15">
        <f t="shared" ca="1" si="1"/>
        <v>0.04</v>
      </c>
    </row>
    <row r="8" spans="1:57" x14ac:dyDescent="0.2">
      <c r="A8" s="3" t="s">
        <v>23</v>
      </c>
      <c r="B8" s="3" t="s">
        <v>24</v>
      </c>
      <c r="C8" s="15">
        <f t="shared" ca="1" si="3"/>
        <v>0.08</v>
      </c>
      <c r="D8" s="15">
        <f t="shared" ca="1" si="1"/>
        <v>0.08</v>
      </c>
      <c r="E8" s="15">
        <f t="shared" ca="1" si="1"/>
        <v>0.02</v>
      </c>
      <c r="F8" s="15">
        <f t="shared" ca="1" si="1"/>
        <v>0.02</v>
      </c>
      <c r="G8" s="15">
        <f t="shared" ca="1" si="1"/>
        <v>0.02</v>
      </c>
      <c r="H8" s="15">
        <f t="shared" ca="1" si="1"/>
        <v>0.06</v>
      </c>
      <c r="I8" s="15">
        <f t="shared" ca="1" si="1"/>
        <v>0.06</v>
      </c>
      <c r="J8" s="15">
        <f t="shared" ca="1" si="1"/>
        <v>0.01</v>
      </c>
      <c r="K8" s="15">
        <f t="shared" ca="1" si="1"/>
        <v>7.0000000000000007E-2</v>
      </c>
      <c r="L8" s="15">
        <f t="shared" ca="1" si="1"/>
        <v>0.08</v>
      </c>
      <c r="M8" s="15">
        <f t="shared" ca="1" si="1"/>
        <v>0.04</v>
      </c>
      <c r="N8" s="15">
        <f t="shared" ca="1" si="1"/>
        <v>0.02</v>
      </c>
      <c r="S8" s="3" t="str">
        <f>IF(Info!$B$15="","Клиент",Info!$B$15)</f>
        <v>CITILINK</v>
      </c>
      <c r="T8" s="3" t="s">
        <v>108</v>
      </c>
      <c r="Y8" s="5"/>
      <c r="Z8" s="5" t="str">
        <f t="shared" ref="Z8:AA10" si="4">S8</f>
        <v>CITILINK</v>
      </c>
      <c r="AA8" s="5" t="str">
        <f t="shared" si="4"/>
        <v>Среднее по группе конкурентов</v>
      </c>
    </row>
    <row r="9" spans="1:57" x14ac:dyDescent="0.2">
      <c r="A9" s="3" t="s">
        <v>25</v>
      </c>
      <c r="B9" s="3" t="s">
        <v>26</v>
      </c>
      <c r="C9" s="15">
        <f t="shared" ca="1" si="3"/>
        <v>0.08</v>
      </c>
      <c r="D9" s="15">
        <f t="shared" ca="1" si="1"/>
        <v>0.02</v>
      </c>
      <c r="E9" s="15">
        <f t="shared" ca="1" si="1"/>
        <v>0.01</v>
      </c>
      <c r="F9" s="15">
        <f t="shared" ca="1" si="1"/>
        <v>0.05</v>
      </c>
      <c r="G9" s="15">
        <f t="shared" ca="1" si="1"/>
        <v>0.08</v>
      </c>
      <c r="H9" s="15">
        <f t="shared" ca="1" si="1"/>
        <v>7.0000000000000007E-2</v>
      </c>
      <c r="I9" s="15">
        <f t="shared" ca="1" si="1"/>
        <v>0.06</v>
      </c>
      <c r="J9" s="15">
        <f t="shared" ca="1" si="1"/>
        <v>0.01</v>
      </c>
      <c r="K9" s="15">
        <f t="shared" ca="1" si="1"/>
        <v>0.06</v>
      </c>
      <c r="L9" s="15">
        <f t="shared" ca="1" si="1"/>
        <v>0.03</v>
      </c>
      <c r="M9" s="15">
        <f t="shared" ca="1" si="1"/>
        <v>0.08</v>
      </c>
      <c r="N9" s="15">
        <f t="shared" ca="1" si="1"/>
        <v>0.09</v>
      </c>
      <c r="R9" s="3" t="s">
        <v>114</v>
      </c>
      <c r="S9" s="15">
        <f t="shared" ref="S9:T10" ca="1" si="5">RANDBETWEEN(1,9)/100</f>
        <v>0.03</v>
      </c>
      <c r="T9" s="15">
        <f t="shared" ca="1" si="5"/>
        <v>7.0000000000000007E-2</v>
      </c>
      <c r="V9" s="4"/>
      <c r="Y9" s="5" t="str">
        <f>R9</f>
        <v>Десктопы</v>
      </c>
      <c r="Z9" s="30">
        <f t="shared" ca="1" si="4"/>
        <v>0.03</v>
      </c>
      <c r="AA9" s="30">
        <f t="shared" ca="1" si="4"/>
        <v>7.0000000000000007E-2</v>
      </c>
    </row>
    <row r="10" spans="1:57" x14ac:dyDescent="0.2">
      <c r="A10" s="3" t="s">
        <v>27</v>
      </c>
      <c r="B10" s="3" t="s">
        <v>28</v>
      </c>
      <c r="C10" s="15">
        <f t="shared" ca="1" si="3"/>
        <v>0.06</v>
      </c>
      <c r="D10" s="15">
        <f t="shared" ca="1" si="1"/>
        <v>7.0000000000000007E-2</v>
      </c>
      <c r="E10" s="15">
        <f t="shared" ca="1" si="1"/>
        <v>7.0000000000000007E-2</v>
      </c>
      <c r="F10" s="15">
        <f t="shared" ca="1" si="1"/>
        <v>0.05</v>
      </c>
      <c r="G10" s="15">
        <f t="shared" ca="1" si="1"/>
        <v>0.06</v>
      </c>
      <c r="H10" s="15">
        <f t="shared" ca="1" si="1"/>
        <v>0.03</v>
      </c>
      <c r="I10" s="15">
        <f t="shared" ca="1" si="1"/>
        <v>0.04</v>
      </c>
      <c r="J10" s="15">
        <f t="shared" ca="1" si="1"/>
        <v>0.02</v>
      </c>
      <c r="K10" s="15">
        <f t="shared" ca="1" si="1"/>
        <v>0.05</v>
      </c>
      <c r="L10" s="15">
        <f t="shared" ca="1" si="1"/>
        <v>0.09</v>
      </c>
      <c r="M10" s="15">
        <f t="shared" ca="1" si="1"/>
        <v>0.03</v>
      </c>
      <c r="N10" s="15">
        <f t="shared" ca="1" si="1"/>
        <v>0.02</v>
      </c>
      <c r="R10" s="3" t="s">
        <v>115</v>
      </c>
      <c r="S10" s="15">
        <f t="shared" ca="1" si="5"/>
        <v>0.08</v>
      </c>
      <c r="T10" s="15">
        <f t="shared" ca="1" si="5"/>
        <v>0.02</v>
      </c>
      <c r="V10" s="4"/>
      <c r="Y10" s="5" t="str">
        <f>R10</f>
        <v>Смартфоны</v>
      </c>
      <c r="Z10" s="30">
        <f t="shared" ca="1" si="4"/>
        <v>0.08</v>
      </c>
      <c r="AA10" s="30">
        <f t="shared" ca="1" si="4"/>
        <v>0.02</v>
      </c>
    </row>
    <row r="11" spans="1:57" x14ac:dyDescent="0.2">
      <c r="A11" s="3" t="s">
        <v>29</v>
      </c>
      <c r="B11" s="3" t="s">
        <v>30</v>
      </c>
      <c r="C11" s="15">
        <f t="shared" ca="1" si="3"/>
        <v>0.08</v>
      </c>
      <c r="D11" s="15">
        <f t="shared" ca="1" si="1"/>
        <v>0.08</v>
      </c>
      <c r="E11" s="15">
        <f t="shared" ca="1" si="1"/>
        <v>0.02</v>
      </c>
      <c r="F11" s="15">
        <f t="shared" ca="1" si="1"/>
        <v>0.06</v>
      </c>
      <c r="G11" s="15">
        <f t="shared" ca="1" si="1"/>
        <v>0.05</v>
      </c>
      <c r="H11" s="15">
        <f t="shared" ca="1" si="1"/>
        <v>7.0000000000000007E-2</v>
      </c>
      <c r="I11" s="15">
        <f t="shared" ca="1" si="1"/>
        <v>0.03</v>
      </c>
      <c r="J11" s="15">
        <f t="shared" ca="1" si="1"/>
        <v>0.09</v>
      </c>
      <c r="K11" s="15">
        <f t="shared" ca="1" si="1"/>
        <v>0.05</v>
      </c>
      <c r="L11" s="15">
        <f t="shared" ca="1" si="1"/>
        <v>0.02</v>
      </c>
      <c r="M11" s="15">
        <f t="shared" ca="1" si="1"/>
        <v>7.0000000000000007E-2</v>
      </c>
      <c r="N11" s="15">
        <f t="shared" ca="1" si="1"/>
        <v>0.04</v>
      </c>
    </row>
    <row r="12" spans="1:57" x14ac:dyDescent="0.2">
      <c r="A12" s="3" t="s">
        <v>31</v>
      </c>
      <c r="B12" s="3" t="s">
        <v>32</v>
      </c>
      <c r="C12" s="15">
        <f t="shared" ca="1" si="3"/>
        <v>7.0000000000000007E-2</v>
      </c>
      <c r="D12" s="15">
        <f t="shared" ca="1" si="1"/>
        <v>7.0000000000000007E-2</v>
      </c>
      <c r="E12" s="15">
        <f t="shared" ca="1" si="1"/>
        <v>0.06</v>
      </c>
      <c r="F12" s="15">
        <f t="shared" ca="1" si="1"/>
        <v>0.06</v>
      </c>
      <c r="G12" s="15">
        <f t="shared" ca="1" si="1"/>
        <v>0.09</v>
      </c>
      <c r="H12" s="15">
        <f t="shared" ca="1" si="1"/>
        <v>0.01</v>
      </c>
      <c r="I12" s="15">
        <f t="shared" ca="1" si="1"/>
        <v>0.06</v>
      </c>
      <c r="J12" s="15">
        <f t="shared" ca="1" si="1"/>
        <v>0.09</v>
      </c>
      <c r="K12" s="15">
        <f t="shared" ca="1" si="1"/>
        <v>0.08</v>
      </c>
      <c r="L12" s="15">
        <f t="shared" ca="1" si="1"/>
        <v>0.09</v>
      </c>
      <c r="M12" s="15">
        <f t="shared" ca="1" si="1"/>
        <v>0.09</v>
      </c>
      <c r="N12" s="15">
        <f t="shared" ca="1" si="1"/>
        <v>7.0000000000000007E-2</v>
      </c>
    </row>
    <row r="13" spans="1:57" x14ac:dyDescent="0.2">
      <c r="A13" s="3" t="s">
        <v>33</v>
      </c>
      <c r="B13" s="3" t="s">
        <v>34</v>
      </c>
      <c r="C13" s="15">
        <f t="shared" ca="1" si="3"/>
        <v>0.08</v>
      </c>
      <c r="D13" s="15">
        <f t="shared" ca="1" si="1"/>
        <v>0.05</v>
      </c>
      <c r="E13" s="15">
        <f t="shared" ca="1" si="1"/>
        <v>0.08</v>
      </c>
      <c r="F13" s="15">
        <f t="shared" ca="1" si="1"/>
        <v>0.06</v>
      </c>
      <c r="G13" s="15">
        <f t="shared" ca="1" si="1"/>
        <v>0.04</v>
      </c>
      <c r="H13" s="15">
        <f t="shared" ca="1" si="1"/>
        <v>0.09</v>
      </c>
      <c r="I13" s="15">
        <f t="shared" ca="1" si="1"/>
        <v>0.02</v>
      </c>
      <c r="J13" s="15">
        <f t="shared" ca="1" si="1"/>
        <v>0.05</v>
      </c>
      <c r="K13" s="15">
        <f t="shared" ca="1" si="1"/>
        <v>7.0000000000000007E-2</v>
      </c>
      <c r="L13" s="15">
        <f t="shared" ca="1" si="1"/>
        <v>7.0000000000000007E-2</v>
      </c>
      <c r="M13" s="15">
        <f t="shared" ca="1" si="1"/>
        <v>0.06</v>
      </c>
      <c r="N13" s="15">
        <f t="shared" ca="1" si="1"/>
        <v>0.02</v>
      </c>
    </row>
    <row r="14" spans="1:57" x14ac:dyDescent="0.2">
      <c r="A14" s="3" t="s">
        <v>35</v>
      </c>
      <c r="B14" s="3" t="s">
        <v>36</v>
      </c>
      <c r="C14" s="15">
        <f t="shared" ca="1" si="3"/>
        <v>0.08</v>
      </c>
      <c r="D14" s="15">
        <f t="shared" ca="1" si="1"/>
        <v>0.02</v>
      </c>
      <c r="E14" s="15">
        <f t="shared" ca="1" si="1"/>
        <v>7.0000000000000007E-2</v>
      </c>
      <c r="F14" s="15">
        <f t="shared" ca="1" si="1"/>
        <v>0.05</v>
      </c>
      <c r="G14" s="15">
        <f t="shared" ca="1" si="1"/>
        <v>0.01</v>
      </c>
      <c r="H14" s="15">
        <f t="shared" ca="1" si="1"/>
        <v>7.0000000000000007E-2</v>
      </c>
      <c r="I14" s="15">
        <f t="shared" ca="1" si="1"/>
        <v>0.02</v>
      </c>
      <c r="J14" s="15">
        <f t="shared" ca="1" si="1"/>
        <v>0.08</v>
      </c>
      <c r="K14" s="15">
        <f t="shared" ca="1" si="1"/>
        <v>0.08</v>
      </c>
      <c r="L14" s="15">
        <f t="shared" ca="1" si="1"/>
        <v>0.02</v>
      </c>
      <c r="M14" s="15">
        <f t="shared" ca="1" si="1"/>
        <v>0.03</v>
      </c>
      <c r="N14" s="15">
        <f t="shared" ca="1" si="1"/>
        <v>7.0000000000000007E-2</v>
      </c>
      <c r="R14" s="43" t="s">
        <v>42</v>
      </c>
      <c r="S14" s="43"/>
      <c r="T14" s="43"/>
      <c r="U14" s="43"/>
      <c r="V14" s="43"/>
      <c r="W14" s="43"/>
    </row>
    <row r="15" spans="1:57" x14ac:dyDescent="0.2">
      <c r="A15" s="3" t="s">
        <v>37</v>
      </c>
      <c r="B15" s="3" t="s">
        <v>38</v>
      </c>
      <c r="C15" s="15">
        <f t="shared" ca="1" si="3"/>
        <v>0.04</v>
      </c>
      <c r="D15" s="15">
        <f t="shared" ca="1" si="1"/>
        <v>0.09</v>
      </c>
      <c r="E15" s="15">
        <f t="shared" ca="1" si="1"/>
        <v>0.08</v>
      </c>
      <c r="F15" s="15">
        <f t="shared" ca="1" si="1"/>
        <v>0.03</v>
      </c>
      <c r="G15" s="15">
        <f t="shared" ca="1" si="1"/>
        <v>0.04</v>
      </c>
      <c r="H15" s="15">
        <f t="shared" ca="1" si="1"/>
        <v>0.06</v>
      </c>
      <c r="I15" s="15">
        <f t="shared" ca="1" si="1"/>
        <v>0.09</v>
      </c>
      <c r="J15" s="15">
        <f t="shared" ca="1" si="1"/>
        <v>0.09</v>
      </c>
      <c r="K15" s="15">
        <f t="shared" ca="1" si="1"/>
        <v>0.08</v>
      </c>
      <c r="L15" s="15">
        <f t="shared" ca="1" si="1"/>
        <v>0.05</v>
      </c>
      <c r="M15" s="15">
        <f t="shared" ca="1" si="1"/>
        <v>0.02</v>
      </c>
      <c r="N15" s="15">
        <f t="shared" ca="1" si="1"/>
        <v>0.08</v>
      </c>
      <c r="R15" s="12" t="s">
        <v>73</v>
      </c>
      <c r="S15" s="12" t="str">
        <f>IF(Info!$B$15="","Клиент",Info!$B$15)</f>
        <v>CITILINK</v>
      </c>
      <c r="T15" s="12" t="s">
        <v>108</v>
      </c>
      <c r="U15" s="12" t="s">
        <v>87</v>
      </c>
      <c r="V15" s="12" t="s">
        <v>88</v>
      </c>
      <c r="W15" s="12"/>
      <c r="Y15" s="31"/>
      <c r="Z15" s="31" t="str">
        <f t="shared" ref="Z15:AA17" si="6">S15</f>
        <v>CITILINK</v>
      </c>
      <c r="AA15" s="31" t="str">
        <f t="shared" si="6"/>
        <v>Среднее по группе конкурентов</v>
      </c>
    </row>
    <row r="16" spans="1:57" x14ac:dyDescent="0.2">
      <c r="A16" s="3" t="s">
        <v>16</v>
      </c>
      <c r="B16" s="3">
        <v>2018</v>
      </c>
      <c r="C16" s="15">
        <f t="shared" ca="1" si="3"/>
        <v>7.0000000000000007E-2</v>
      </c>
      <c r="D16" s="15">
        <f t="shared" ca="1" si="1"/>
        <v>0.04</v>
      </c>
      <c r="E16" s="15">
        <f t="shared" ca="1" si="1"/>
        <v>0.04</v>
      </c>
      <c r="F16" s="15">
        <f t="shared" ca="1" si="1"/>
        <v>0.09</v>
      </c>
      <c r="G16" s="15">
        <f t="shared" ca="1" si="1"/>
        <v>0.02</v>
      </c>
      <c r="H16" s="15">
        <f t="shared" ca="1" si="1"/>
        <v>0.06</v>
      </c>
      <c r="I16" s="15">
        <f t="shared" ca="1" si="1"/>
        <v>0.05</v>
      </c>
      <c r="J16" s="15">
        <f t="shared" ca="1" si="1"/>
        <v>0.04</v>
      </c>
      <c r="K16" s="15">
        <f t="shared" ca="1" si="1"/>
        <v>0.05</v>
      </c>
      <c r="L16" s="15">
        <f t="shared" ca="1" si="1"/>
        <v>0.03</v>
      </c>
      <c r="M16" s="15">
        <f t="shared" ca="1" si="1"/>
        <v>0.04</v>
      </c>
      <c r="N16" s="15">
        <f t="shared" ca="1" si="1"/>
        <v>7.0000000000000007E-2</v>
      </c>
      <c r="R16" s="3" t="str">
        <f>CONCATENATE(Info!$B$36," - ",Info!$C$36)</f>
        <v>2017-01-01 - 2018-03-01</v>
      </c>
      <c r="S16" s="15">
        <f t="shared" ref="S16:V17" ca="1" si="7">RANDBETWEEN(1,9)/100</f>
        <v>0.03</v>
      </c>
      <c r="T16" s="15">
        <f t="shared" ca="1" si="7"/>
        <v>0.02</v>
      </c>
      <c r="U16" s="15">
        <f t="shared" ca="1" si="7"/>
        <v>7.0000000000000007E-2</v>
      </c>
      <c r="V16" s="15">
        <f t="shared" ca="1" si="7"/>
        <v>0.06</v>
      </c>
      <c r="Y16" s="31" t="str">
        <f>R16</f>
        <v>2017-01-01 - 2018-03-01</v>
      </c>
      <c r="Z16" s="32">
        <f t="shared" ca="1" si="6"/>
        <v>0.03</v>
      </c>
      <c r="AA16" s="32">
        <f t="shared" ca="1" si="6"/>
        <v>0.02</v>
      </c>
      <c r="AD16" s="3" t="s">
        <v>42</v>
      </c>
    </row>
    <row r="17" spans="1:30" x14ac:dyDescent="0.2">
      <c r="A17" s="3" t="s">
        <v>39</v>
      </c>
      <c r="B17" s="3" t="s">
        <v>19</v>
      </c>
      <c r="C17" s="15">
        <f t="shared" ca="1" si="3"/>
        <v>7.0000000000000007E-2</v>
      </c>
      <c r="D17" s="15">
        <f t="shared" ca="1" si="1"/>
        <v>0.01</v>
      </c>
      <c r="E17" s="15">
        <f t="shared" ca="1" si="1"/>
        <v>0.01</v>
      </c>
      <c r="F17" s="15">
        <f t="shared" ca="1" si="1"/>
        <v>0.05</v>
      </c>
      <c r="G17" s="15">
        <f t="shared" ca="1" si="1"/>
        <v>0.09</v>
      </c>
      <c r="H17" s="15">
        <f t="shared" ca="1" si="1"/>
        <v>7.0000000000000007E-2</v>
      </c>
      <c r="I17" s="15">
        <f t="shared" ca="1" si="1"/>
        <v>0.04</v>
      </c>
      <c r="J17" s="15">
        <f t="shared" ca="1" si="1"/>
        <v>0.04</v>
      </c>
      <c r="K17" s="15">
        <f t="shared" ca="1" si="1"/>
        <v>0.01</v>
      </c>
      <c r="L17" s="15">
        <f t="shared" ca="1" si="1"/>
        <v>0.02</v>
      </c>
      <c r="M17" s="15">
        <f t="shared" ca="1" si="1"/>
        <v>0.01</v>
      </c>
      <c r="N17" s="15">
        <f t="shared" ca="1" si="1"/>
        <v>7.0000000000000007E-2</v>
      </c>
      <c r="R17" s="3" t="str">
        <f>CONCATENATE(Info!$D$36," - ",Info!$E$36)</f>
        <v>2017-01-01 - 2018-03-01</v>
      </c>
      <c r="S17" s="15">
        <f t="shared" ca="1" si="7"/>
        <v>0.02</v>
      </c>
      <c r="T17" s="15">
        <f t="shared" ca="1" si="7"/>
        <v>7.0000000000000007E-2</v>
      </c>
      <c r="U17" s="15">
        <f t="shared" ca="1" si="7"/>
        <v>0.05</v>
      </c>
      <c r="V17" s="15">
        <f t="shared" ca="1" si="7"/>
        <v>0.01</v>
      </c>
      <c r="W17" s="29">
        <f ca="1">S17/T17-1</f>
        <v>-0.7142857142857143</v>
      </c>
      <c r="Y17" s="31" t="str">
        <f>R17</f>
        <v>2017-01-01 - 2018-03-01</v>
      </c>
      <c r="Z17" s="32">
        <f t="shared" ca="1" si="6"/>
        <v>0.02</v>
      </c>
      <c r="AA17" s="32">
        <f t="shared" ca="1" si="6"/>
        <v>7.0000000000000007E-2</v>
      </c>
    </row>
    <row r="18" spans="1:30" x14ac:dyDescent="0.2">
      <c r="A18" s="3" t="s">
        <v>12</v>
      </c>
      <c r="B18" s="3" t="s">
        <v>20</v>
      </c>
      <c r="C18" s="15">
        <f t="shared" ca="1" si="3"/>
        <v>0.03</v>
      </c>
      <c r="D18" s="15">
        <f t="shared" ca="1" si="1"/>
        <v>0.09</v>
      </c>
      <c r="E18" s="15">
        <f t="shared" ca="1" si="1"/>
        <v>0.02</v>
      </c>
      <c r="F18" s="15">
        <f t="shared" ca="1" si="1"/>
        <v>0.01</v>
      </c>
      <c r="G18" s="15">
        <f t="shared" ca="1" si="1"/>
        <v>0.05</v>
      </c>
      <c r="H18" s="15">
        <f t="shared" ca="1" si="1"/>
        <v>0.01</v>
      </c>
      <c r="I18" s="15">
        <f t="shared" ca="1" si="1"/>
        <v>0.02</v>
      </c>
      <c r="J18" s="15">
        <f t="shared" ca="1" si="1"/>
        <v>0.03</v>
      </c>
      <c r="K18" s="15">
        <f t="shared" ca="1" si="1"/>
        <v>0.03</v>
      </c>
      <c r="L18" s="15">
        <f t="shared" ca="1" si="1"/>
        <v>0.04</v>
      </c>
      <c r="M18" s="15">
        <f t="shared" ca="1" si="1"/>
        <v>0.09</v>
      </c>
      <c r="N18" s="15">
        <f t="shared" ca="1" si="1"/>
        <v>7.0000000000000007E-2</v>
      </c>
      <c r="S18" s="14">
        <f ca="1">S17/S16-1</f>
        <v>-0.33333333333333326</v>
      </c>
      <c r="T18" s="14">
        <f ca="1">T17/T16-1</f>
        <v>2.5000000000000004</v>
      </c>
    </row>
    <row r="19" spans="1:30" x14ac:dyDescent="0.2"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30" x14ac:dyDescent="0.2"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S20" s="3" t="str">
        <f>IF(Info!$B$15="","Клиент",Info!$B$15)</f>
        <v>CITILINK</v>
      </c>
      <c r="T20" s="3" t="s">
        <v>108</v>
      </c>
      <c r="Y20" s="31"/>
      <c r="Z20" s="31" t="str">
        <f t="shared" ref="Z20:AA22" si="8">S20</f>
        <v>CITILINK</v>
      </c>
      <c r="AA20" s="31" t="str">
        <f t="shared" si="8"/>
        <v>Среднее по группе конкурентов</v>
      </c>
    </row>
    <row r="21" spans="1:30" x14ac:dyDescent="0.2"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R21" s="3" t="s">
        <v>114</v>
      </c>
      <c r="S21" s="15">
        <f t="shared" ref="S21:T22" ca="1" si="9">RANDBETWEEN(1,9)/100</f>
        <v>0.05</v>
      </c>
      <c r="T21" s="15">
        <f t="shared" ca="1" si="9"/>
        <v>0.09</v>
      </c>
      <c r="V21" s="4"/>
      <c r="Y21" s="31" t="str">
        <f>R21</f>
        <v>Десктопы</v>
      </c>
      <c r="Z21" s="32">
        <f t="shared" ca="1" si="8"/>
        <v>0.05</v>
      </c>
      <c r="AA21" s="32">
        <f t="shared" ca="1" si="8"/>
        <v>0.09</v>
      </c>
    </row>
    <row r="22" spans="1:30" x14ac:dyDescent="0.2"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R22" s="3" t="s">
        <v>115</v>
      </c>
      <c r="S22" s="15">
        <f t="shared" ca="1" si="9"/>
        <v>0.05</v>
      </c>
      <c r="T22" s="15">
        <f t="shared" ca="1" si="9"/>
        <v>0.08</v>
      </c>
      <c r="V22" s="4"/>
      <c r="Y22" s="31" t="str">
        <f>R22</f>
        <v>Смартфоны</v>
      </c>
      <c r="Z22" s="32">
        <f t="shared" ca="1" si="8"/>
        <v>0.05</v>
      </c>
      <c r="AA22" s="32">
        <f t="shared" ca="1" si="8"/>
        <v>0.08</v>
      </c>
    </row>
    <row r="23" spans="1:30" x14ac:dyDescent="0.2"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30" x14ac:dyDescent="0.2"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30" x14ac:dyDescent="0.2"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30" x14ac:dyDescent="0.2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R26" s="44" t="s">
        <v>43</v>
      </c>
      <c r="S26" s="44"/>
      <c r="T26" s="44"/>
      <c r="U26" s="44"/>
      <c r="V26" s="44"/>
      <c r="W26" s="44"/>
    </row>
    <row r="27" spans="1:30" x14ac:dyDescent="0.2"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R27" s="13" t="s">
        <v>73</v>
      </c>
      <c r="S27" s="13" t="str">
        <f>IF(Info!$B$15="","Клиент",Info!$B$15)</f>
        <v>CITILINK</v>
      </c>
      <c r="T27" s="13" t="s">
        <v>108</v>
      </c>
      <c r="U27" s="13" t="s">
        <v>87</v>
      </c>
      <c r="V27" s="13" t="s">
        <v>88</v>
      </c>
      <c r="W27" s="13"/>
      <c r="Y27" s="33"/>
      <c r="Z27" s="33" t="str">
        <f t="shared" ref="Z27:AA29" si="10">S27</f>
        <v>CITILINK</v>
      </c>
      <c r="AA27" s="33" t="str">
        <f t="shared" si="10"/>
        <v>Среднее по группе конкурентов</v>
      </c>
    </row>
    <row r="28" spans="1:30" x14ac:dyDescent="0.2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R28" s="3" t="str">
        <f>CONCATENATE(Info!$B$36," - ",Info!$C$36)</f>
        <v>2017-01-01 - 2018-03-01</v>
      </c>
      <c r="S28" s="15">
        <f t="shared" ref="S28:V29" ca="1" si="11">RANDBETWEEN(1,9)/100</f>
        <v>0.05</v>
      </c>
      <c r="T28" s="15">
        <f t="shared" ca="1" si="11"/>
        <v>0.04</v>
      </c>
      <c r="U28" s="15">
        <f ca="1">RANDBETWEEN(1,9)/100</f>
        <v>0.03</v>
      </c>
      <c r="V28" s="15">
        <f t="shared" ca="1" si="11"/>
        <v>0.03</v>
      </c>
      <c r="Y28" s="33" t="str">
        <f>R28</f>
        <v>2017-01-01 - 2018-03-01</v>
      </c>
      <c r="Z28" s="34">
        <f t="shared" ca="1" si="10"/>
        <v>0.05</v>
      </c>
      <c r="AA28" s="34">
        <f t="shared" ca="1" si="10"/>
        <v>0.04</v>
      </c>
      <c r="AD28" s="3" t="s">
        <v>43</v>
      </c>
    </row>
    <row r="29" spans="1:30" x14ac:dyDescent="0.2"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R29" s="3" t="str">
        <f>CONCATENATE(Info!$D$36," - ",Info!$E$36)</f>
        <v>2017-01-01 - 2018-03-01</v>
      </c>
      <c r="S29" s="15">
        <f t="shared" ca="1" si="11"/>
        <v>0.09</v>
      </c>
      <c r="T29" s="15">
        <f t="shared" ca="1" si="11"/>
        <v>0.04</v>
      </c>
      <c r="U29" s="15">
        <f t="shared" ca="1" si="11"/>
        <v>0.01</v>
      </c>
      <c r="V29" s="15">
        <f t="shared" ca="1" si="11"/>
        <v>0.03</v>
      </c>
      <c r="W29" s="29">
        <f ca="1">S29/T29-1</f>
        <v>1.25</v>
      </c>
      <c r="Y29" s="33" t="str">
        <f>R29</f>
        <v>2017-01-01 - 2018-03-01</v>
      </c>
      <c r="Z29" s="34">
        <f t="shared" ca="1" si="10"/>
        <v>0.09</v>
      </c>
      <c r="AA29" s="34">
        <f t="shared" ca="1" si="10"/>
        <v>0.04</v>
      </c>
    </row>
    <row r="30" spans="1:30" x14ac:dyDescent="0.2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S30" s="14">
        <f ca="1">S29/S28-1</f>
        <v>0.79999999999999982</v>
      </c>
      <c r="T30" s="14">
        <f ca="1">T29/T28-1</f>
        <v>0</v>
      </c>
    </row>
    <row r="31" spans="1:30" x14ac:dyDescent="0.2"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30" x14ac:dyDescent="0.2"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S32" s="3" t="str">
        <f>IF(Info!$B$15="","Клиент",Info!$B$15)</f>
        <v>CITILINK</v>
      </c>
      <c r="T32" s="3" t="s">
        <v>108</v>
      </c>
      <c r="Y32" s="33"/>
      <c r="Z32" s="33" t="str">
        <f t="shared" ref="Z32:AA34" si="12">S32</f>
        <v>CITILINK</v>
      </c>
      <c r="AA32" s="33" t="str">
        <f t="shared" si="12"/>
        <v>Среднее по группе конкурентов</v>
      </c>
    </row>
    <row r="33" spans="3:27" x14ac:dyDescent="0.2"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R33" s="3" t="s">
        <v>114</v>
      </c>
      <c r="S33" s="15">
        <f t="shared" ref="S33:T34" ca="1" si="13">RANDBETWEEN(1,9)/100</f>
        <v>0.04</v>
      </c>
      <c r="T33" s="15">
        <f t="shared" ca="1" si="13"/>
        <v>0.05</v>
      </c>
      <c r="V33" s="4"/>
      <c r="Y33" s="33" t="str">
        <f>R33</f>
        <v>Десктопы</v>
      </c>
      <c r="Z33" s="34">
        <f t="shared" ca="1" si="12"/>
        <v>0.04</v>
      </c>
      <c r="AA33" s="34">
        <f t="shared" ca="1" si="12"/>
        <v>0.05</v>
      </c>
    </row>
    <row r="34" spans="3:27" x14ac:dyDescent="0.2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R34" s="3" t="s">
        <v>115</v>
      </c>
      <c r="S34" s="15">
        <f t="shared" ca="1" si="13"/>
        <v>0.03</v>
      </c>
      <c r="T34" s="15">
        <f t="shared" ca="1" si="13"/>
        <v>0.03</v>
      </c>
      <c r="V34" s="4"/>
      <c r="Y34" s="33" t="str">
        <f>R34</f>
        <v>Смартфоны</v>
      </c>
      <c r="Z34" s="34">
        <f t="shared" ca="1" si="12"/>
        <v>0.03</v>
      </c>
      <c r="AA34" s="34">
        <f t="shared" ca="1" si="12"/>
        <v>0.03</v>
      </c>
    </row>
    <row r="35" spans="3:27" x14ac:dyDescent="0.2"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3:27" x14ac:dyDescent="0.2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3:27" x14ac:dyDescent="0.2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3:27" x14ac:dyDescent="0.2"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3:27" x14ac:dyDescent="0.2"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3:27" x14ac:dyDescent="0.2"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3:27" x14ac:dyDescent="0.2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3:27" x14ac:dyDescent="0.2"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3:27" x14ac:dyDescent="0.2"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3:27" x14ac:dyDescent="0.2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3:27" x14ac:dyDescent="0.2"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3:27" x14ac:dyDescent="0.2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3:27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3:27" x14ac:dyDescent="0.2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3:14" x14ac:dyDescent="0.2"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3:14" x14ac:dyDescent="0.2"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3:14" x14ac:dyDescent="0.2"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3:14" x14ac:dyDescent="0.2"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3:14" x14ac:dyDescent="0.2"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3:14" x14ac:dyDescent="0.2"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3:14" x14ac:dyDescent="0.2"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3:14" x14ac:dyDescent="0.2"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3:14" x14ac:dyDescent="0.2"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3:14" x14ac:dyDescent="0.2"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3:14" x14ac:dyDescent="0.2"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3:14" x14ac:dyDescent="0.2"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3:14" x14ac:dyDescent="0.2"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3:14" x14ac:dyDescent="0.2"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3:14" x14ac:dyDescent="0.2"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3:14" x14ac:dyDescent="0.2"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3:14" x14ac:dyDescent="0.2"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3:14" x14ac:dyDescent="0.2"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3:14" x14ac:dyDescent="0.2"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3:14" x14ac:dyDescent="0.2"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3:14" x14ac:dyDescent="0.2"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3:14" x14ac:dyDescent="0.2"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3:14" x14ac:dyDescent="0.2"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3:14" x14ac:dyDescent="0.2"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3:14" x14ac:dyDescent="0.2"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3:14" x14ac:dyDescent="0.2"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3:14" x14ac:dyDescent="0.2"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3:14" x14ac:dyDescent="0.2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3:14" x14ac:dyDescent="0.2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3:14" x14ac:dyDescent="0.2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3:14" x14ac:dyDescent="0.2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3:14" x14ac:dyDescent="0.2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3:14" x14ac:dyDescent="0.2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3:14" x14ac:dyDescent="0.2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3:14" x14ac:dyDescent="0.2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3:14" x14ac:dyDescent="0.2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3:14" x14ac:dyDescent="0.2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3:14" x14ac:dyDescent="0.2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3:14" x14ac:dyDescent="0.2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3:14" x14ac:dyDescent="0.2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3:14" x14ac:dyDescent="0.2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3:14" x14ac:dyDescent="0.2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3:14" x14ac:dyDescent="0.2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3:14" x14ac:dyDescent="0.2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3:14" x14ac:dyDescent="0.2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3:14" x14ac:dyDescent="0.2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3:14" x14ac:dyDescent="0.2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3:14" x14ac:dyDescent="0.2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3:14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3:14" x14ac:dyDescent="0.2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3:14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3:14" x14ac:dyDescent="0.2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3:14" x14ac:dyDescent="0.2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3:14" x14ac:dyDescent="0.2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3:14" x14ac:dyDescent="0.2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3:14" x14ac:dyDescent="0.2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3:14" x14ac:dyDescent="0.2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3:14" x14ac:dyDescent="0.2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3:14" x14ac:dyDescent="0.2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3:14" x14ac:dyDescent="0.2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3:14" x14ac:dyDescent="0.2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3:14" x14ac:dyDescent="0.2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3:14" x14ac:dyDescent="0.2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3:14" x14ac:dyDescent="0.2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3:14" x14ac:dyDescent="0.2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3:14" x14ac:dyDescent="0.2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3:14" x14ac:dyDescent="0.2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3:14" x14ac:dyDescent="0.2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3:14" x14ac:dyDescent="0.2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3:14" x14ac:dyDescent="0.2"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3:14" x14ac:dyDescent="0.2"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3:14" x14ac:dyDescent="0.2"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3:14" x14ac:dyDescent="0.2"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3:14" x14ac:dyDescent="0.2"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3:14" x14ac:dyDescent="0.2"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3:14" x14ac:dyDescent="0.2"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3:14" x14ac:dyDescent="0.2"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3:14" x14ac:dyDescent="0.2"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3:14" x14ac:dyDescent="0.2"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3:14" x14ac:dyDescent="0.2"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3:14" x14ac:dyDescent="0.2"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3:14" x14ac:dyDescent="0.2"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3:14" x14ac:dyDescent="0.2"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3:14" x14ac:dyDescent="0.2"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3:14" x14ac:dyDescent="0.2"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3:14" x14ac:dyDescent="0.2"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3:14" x14ac:dyDescent="0.2"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3:14" x14ac:dyDescent="0.2"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3:14" x14ac:dyDescent="0.2"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3:14" x14ac:dyDescent="0.2"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3:14" x14ac:dyDescent="0.2"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3:14" x14ac:dyDescent="0.2"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3:14" x14ac:dyDescent="0.2"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3:14" x14ac:dyDescent="0.2"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3:14" x14ac:dyDescent="0.2"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3:14" x14ac:dyDescent="0.2"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3:14" x14ac:dyDescent="0.2"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3:14" x14ac:dyDescent="0.2"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3:14" x14ac:dyDescent="0.2"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3:14" x14ac:dyDescent="0.2"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3:14" x14ac:dyDescent="0.2"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3:14" x14ac:dyDescent="0.2"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3:14" x14ac:dyDescent="0.2"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3:14" x14ac:dyDescent="0.2"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3:14" x14ac:dyDescent="0.2"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3:14" x14ac:dyDescent="0.2"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3:14" x14ac:dyDescent="0.2"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3:14" x14ac:dyDescent="0.2"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3:14" x14ac:dyDescent="0.2"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3:14" x14ac:dyDescent="0.2"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3:14" x14ac:dyDescent="0.2"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3:14" x14ac:dyDescent="0.2"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3:14" x14ac:dyDescent="0.2"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3:14" x14ac:dyDescent="0.2"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3:14" x14ac:dyDescent="0.2"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3:14" x14ac:dyDescent="0.2"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3:14" x14ac:dyDescent="0.2"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3:14" x14ac:dyDescent="0.2"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3:14" x14ac:dyDescent="0.2"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3:14" x14ac:dyDescent="0.2"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3:14" x14ac:dyDescent="0.2"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3:14" x14ac:dyDescent="0.2"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3:14" x14ac:dyDescent="0.2"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3:14" x14ac:dyDescent="0.2"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3:14" x14ac:dyDescent="0.2"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3:14" x14ac:dyDescent="0.2"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3:14" x14ac:dyDescent="0.2"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3:14" x14ac:dyDescent="0.2"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3:14" x14ac:dyDescent="0.2"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3:14" x14ac:dyDescent="0.2"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3:14" x14ac:dyDescent="0.2"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3:14" x14ac:dyDescent="0.2"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3:14" x14ac:dyDescent="0.2"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3:14" x14ac:dyDescent="0.2"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3:14" x14ac:dyDescent="0.2"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3:14" x14ac:dyDescent="0.2"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3:14" x14ac:dyDescent="0.2"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3:14" x14ac:dyDescent="0.2"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3:14" x14ac:dyDescent="0.2"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3:14" x14ac:dyDescent="0.2"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3:14" x14ac:dyDescent="0.2"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3:14" x14ac:dyDescent="0.2"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3:14" x14ac:dyDescent="0.2"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3:14" x14ac:dyDescent="0.2"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3:14" x14ac:dyDescent="0.2"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3:14" x14ac:dyDescent="0.2"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3:14" x14ac:dyDescent="0.2"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3:14" x14ac:dyDescent="0.2"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3:14" x14ac:dyDescent="0.2"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3:14" x14ac:dyDescent="0.2"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3:14" x14ac:dyDescent="0.2"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3:14" x14ac:dyDescent="0.2"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3:14" x14ac:dyDescent="0.2"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3:14" x14ac:dyDescent="0.2"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3:14" x14ac:dyDescent="0.2"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3:14" x14ac:dyDescent="0.2"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3:14" x14ac:dyDescent="0.2"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3:14" x14ac:dyDescent="0.2"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3:14" x14ac:dyDescent="0.2"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3:14" x14ac:dyDescent="0.2"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3:14" x14ac:dyDescent="0.2"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3:14" x14ac:dyDescent="0.2"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3:14" x14ac:dyDescent="0.2"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3:14" x14ac:dyDescent="0.2"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3:14" x14ac:dyDescent="0.2"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3:14" x14ac:dyDescent="0.2"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3:14" x14ac:dyDescent="0.2"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3:14" x14ac:dyDescent="0.2"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3:14" x14ac:dyDescent="0.2"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3:14" x14ac:dyDescent="0.2"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3:14" x14ac:dyDescent="0.2"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3:14" x14ac:dyDescent="0.2"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3:14" x14ac:dyDescent="0.2"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3:14" x14ac:dyDescent="0.2"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3:14" x14ac:dyDescent="0.2"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3:14" x14ac:dyDescent="0.2"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3:14" x14ac:dyDescent="0.2"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3:14" x14ac:dyDescent="0.2"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3:14" x14ac:dyDescent="0.2"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3:14" x14ac:dyDescent="0.2"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3:14" x14ac:dyDescent="0.2"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3:14" x14ac:dyDescent="0.2"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3:14" x14ac:dyDescent="0.2"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3:14" x14ac:dyDescent="0.2"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3:14" x14ac:dyDescent="0.2"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3:14" x14ac:dyDescent="0.2"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3:14" x14ac:dyDescent="0.2"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3:14" x14ac:dyDescent="0.2"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3:14" x14ac:dyDescent="0.2"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3:14" x14ac:dyDescent="0.2"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3:14" x14ac:dyDescent="0.2"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3:14" x14ac:dyDescent="0.2"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3:14" x14ac:dyDescent="0.2"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3:14" x14ac:dyDescent="0.2"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3:14" x14ac:dyDescent="0.2"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3:14" x14ac:dyDescent="0.2"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3:14" x14ac:dyDescent="0.2"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3:14" x14ac:dyDescent="0.2"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3:14" x14ac:dyDescent="0.2"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3:14" x14ac:dyDescent="0.2"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3:14" x14ac:dyDescent="0.2"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3:14" x14ac:dyDescent="0.2"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3:14" x14ac:dyDescent="0.2"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3:14" x14ac:dyDescent="0.2"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3:14" x14ac:dyDescent="0.2"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</sheetData>
  <mergeCells count="6">
    <mergeCell ref="R26:W26"/>
    <mergeCell ref="C2:F2"/>
    <mergeCell ref="G2:J2"/>
    <mergeCell ref="K2:N2"/>
    <mergeCell ref="R2:W2"/>
    <mergeCell ref="R14:W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Z43"/>
  <sheetViews>
    <sheetView workbookViewId="0"/>
  </sheetViews>
  <sheetFormatPr defaultColWidth="8.875" defaultRowHeight="12.75" x14ac:dyDescent="0.2"/>
  <cols>
    <col min="1" max="1" width="9" style="1" customWidth="1"/>
    <col min="2" max="2" width="18.625" style="1" customWidth="1"/>
    <col min="3" max="5" width="11.625" style="1" customWidth="1"/>
    <col min="6" max="7" width="8.625" style="1" customWidth="1"/>
    <col min="8" max="10" width="5.625" style="1" customWidth="1"/>
    <col min="11" max="11" width="9" style="1" customWidth="1"/>
    <col min="12" max="12" width="18.625" style="1" customWidth="1"/>
    <col min="13" max="15" width="11.625" style="1" customWidth="1"/>
    <col min="16" max="18" width="8.625" style="1" customWidth="1"/>
    <col min="19" max="19" width="8.875" style="1"/>
    <col min="20" max="20" width="9" style="1" customWidth="1"/>
    <col min="21" max="16384" width="8.875" style="1"/>
  </cols>
  <sheetData>
    <row r="1" spans="1:26" x14ac:dyDescent="0.2">
      <c r="A1" s="6" t="s">
        <v>60</v>
      </c>
    </row>
    <row r="2" spans="1:26" x14ac:dyDescent="0.2">
      <c r="A2" s="6"/>
      <c r="B2" s="5"/>
      <c r="C2" s="5" t="s">
        <v>57</v>
      </c>
      <c r="D2" s="5" t="s">
        <v>108</v>
      </c>
      <c r="E2" s="5" t="s">
        <v>41</v>
      </c>
      <c r="F2" s="5" t="s">
        <v>58</v>
      </c>
      <c r="G2" s="5" t="s">
        <v>59</v>
      </c>
      <c r="U2" s="1" t="s">
        <v>48</v>
      </c>
      <c r="Z2" s="1" t="s">
        <v>41</v>
      </c>
    </row>
    <row r="3" spans="1:26" x14ac:dyDescent="0.2">
      <c r="A3" s="6"/>
      <c r="B3" s="1" t="s">
        <v>42</v>
      </c>
      <c r="C3" s="4">
        <f t="shared" ref="C3:E4" ca="1" si="0">RANDBETWEEN(1,9)*10^5</f>
        <v>300000</v>
      </c>
      <c r="D3" s="4">
        <f t="shared" ca="1" si="0"/>
        <v>800000</v>
      </c>
      <c r="E3" s="4">
        <f t="shared" ca="1" si="0"/>
        <v>200000</v>
      </c>
      <c r="F3" s="21">
        <f ca="1">C3/SUM(C$3:C$4)</f>
        <v>0.3</v>
      </c>
      <c r="G3" s="21">
        <f ca="1">E3/SUM(E$3:E$4)</f>
        <v>0.4</v>
      </c>
      <c r="U3" s="1" t="s">
        <v>89</v>
      </c>
      <c r="Z3" s="1" t="s">
        <v>89</v>
      </c>
    </row>
    <row r="4" spans="1:26" x14ac:dyDescent="0.2">
      <c r="A4" s="6"/>
      <c r="B4" s="1" t="s">
        <v>43</v>
      </c>
      <c r="C4" s="4">
        <f t="shared" ca="1" si="0"/>
        <v>700000</v>
      </c>
      <c r="D4" s="4">
        <f t="shared" ca="1" si="0"/>
        <v>300000</v>
      </c>
      <c r="E4" s="4">
        <f t="shared" ca="1" si="0"/>
        <v>300000</v>
      </c>
      <c r="F4" s="21">
        <f ca="1">C4/SUM(C$3:C$4)</f>
        <v>0.7</v>
      </c>
      <c r="G4" s="21">
        <f ca="1">E4/SUM(E$3:E$4)</f>
        <v>0.6</v>
      </c>
    </row>
    <row r="8" spans="1:26" x14ac:dyDescent="0.2">
      <c r="B8" s="6" t="s">
        <v>44</v>
      </c>
      <c r="C8" s="1" t="str">
        <f>IF(Info!$B$15="","Клиент",Info!$B$15)</f>
        <v>CITILINK</v>
      </c>
      <c r="D8" s="1" t="s">
        <v>108</v>
      </c>
      <c r="E8" s="1" t="s">
        <v>41</v>
      </c>
      <c r="F8" s="1" t="s">
        <v>58</v>
      </c>
      <c r="G8" s="1" t="s">
        <v>59</v>
      </c>
      <c r="L8" s="6" t="s">
        <v>45</v>
      </c>
      <c r="M8" s="1" t="str">
        <f>IF(Info!$B$15="","Клиент",Info!$B$15)</f>
        <v>CITILINK</v>
      </c>
      <c r="N8" s="1" t="s">
        <v>108</v>
      </c>
      <c r="O8" s="1" t="s">
        <v>41</v>
      </c>
      <c r="P8" s="1" t="s">
        <v>58</v>
      </c>
      <c r="Q8" s="1" t="s">
        <v>59</v>
      </c>
    </row>
    <row r="9" spans="1:26" x14ac:dyDescent="0.2">
      <c r="A9" s="45" t="s">
        <v>42</v>
      </c>
      <c r="B9" s="8" t="s">
        <v>49</v>
      </c>
      <c r="C9" s="4">
        <f t="shared" ref="C9:E13" ca="1" si="1">RANDBETWEEN(1,9)*10^5</f>
        <v>700000</v>
      </c>
      <c r="D9" s="4">
        <f t="shared" ca="1" si="1"/>
        <v>500000</v>
      </c>
      <c r="E9" s="4">
        <f t="shared" ca="1" si="1"/>
        <v>800000</v>
      </c>
      <c r="F9" s="22">
        <f ca="1">C9/SUM($C$9:$C$11)</f>
        <v>0.3888888888888889</v>
      </c>
      <c r="G9" s="22">
        <f ca="1">E9/SUM($E$9:$E$11)</f>
        <v>0.34782608695652173</v>
      </c>
      <c r="H9" s="9"/>
      <c r="I9" s="9"/>
      <c r="J9" s="9"/>
      <c r="K9" s="45" t="s">
        <v>42</v>
      </c>
      <c r="L9" s="8" t="s">
        <v>111</v>
      </c>
      <c r="M9" s="4">
        <f t="shared" ref="M9:O14" ca="1" si="2">RANDBETWEEN(1,9)*10^5</f>
        <v>900000</v>
      </c>
      <c r="N9" s="4">
        <f t="shared" ca="1" si="2"/>
        <v>200000</v>
      </c>
      <c r="O9" s="4">
        <f t="shared" ca="1" si="2"/>
        <v>100000</v>
      </c>
      <c r="P9" s="22">
        <f ca="1">M9/SUM($M$9:$M$10)</f>
        <v>0.6</v>
      </c>
      <c r="Q9" s="22">
        <f ca="1">O9/SUM($O$9:$O$10)</f>
        <v>0.14285714285714285</v>
      </c>
    </row>
    <row r="10" spans="1:26" x14ac:dyDescent="0.2">
      <c r="A10" s="45"/>
      <c r="B10" s="8" t="s">
        <v>50</v>
      </c>
      <c r="C10" s="4">
        <f t="shared" ca="1" si="1"/>
        <v>500000</v>
      </c>
      <c r="D10" s="4">
        <f t="shared" ca="1" si="1"/>
        <v>800000</v>
      </c>
      <c r="E10" s="4">
        <f t="shared" ca="1" si="1"/>
        <v>900000</v>
      </c>
      <c r="F10" s="22">
        <f t="shared" ref="F10:F11" ca="1" si="3">C10/SUM($C$9:$C$11)</f>
        <v>0.27777777777777779</v>
      </c>
      <c r="G10" s="22">
        <f t="shared" ref="G10:G11" ca="1" si="4">E10/SUM($E$9:$E$11)</f>
        <v>0.39130434782608697</v>
      </c>
      <c r="H10" s="9"/>
      <c r="I10" s="9"/>
      <c r="J10" s="9"/>
      <c r="K10" s="45"/>
      <c r="L10" s="8" t="s">
        <v>46</v>
      </c>
      <c r="M10" s="4">
        <f t="shared" ca="1" si="2"/>
        <v>600000</v>
      </c>
      <c r="N10" s="4">
        <f t="shared" ca="1" si="2"/>
        <v>300000</v>
      </c>
      <c r="O10" s="4">
        <f t="shared" ca="1" si="2"/>
        <v>600000</v>
      </c>
      <c r="P10" s="22">
        <f ca="1">M10/SUM($M$9:$M$10)</f>
        <v>0.4</v>
      </c>
      <c r="Q10" s="22">
        <f ca="1">O10/SUM($O$9:$O$10)</f>
        <v>0.8571428571428571</v>
      </c>
    </row>
    <row r="11" spans="1:26" x14ac:dyDescent="0.2">
      <c r="A11" s="45"/>
      <c r="B11" s="8" t="s">
        <v>51</v>
      </c>
      <c r="C11" s="4">
        <f t="shared" ca="1" si="1"/>
        <v>600000</v>
      </c>
      <c r="D11" s="4">
        <f t="shared" ca="1" si="1"/>
        <v>500000</v>
      </c>
      <c r="E11" s="4">
        <f t="shared" ca="1" si="1"/>
        <v>600000</v>
      </c>
      <c r="F11" s="22">
        <f t="shared" ca="1" si="3"/>
        <v>0.33333333333333331</v>
      </c>
      <c r="G11" s="22">
        <f t="shared" ca="1" si="4"/>
        <v>0.2608695652173913</v>
      </c>
      <c r="H11" s="9"/>
      <c r="I11" s="9"/>
      <c r="J11" s="9"/>
      <c r="K11" s="46" t="s">
        <v>43</v>
      </c>
      <c r="L11" s="11" t="s">
        <v>111</v>
      </c>
      <c r="M11" s="4">
        <f t="shared" ca="1" si="2"/>
        <v>400000</v>
      </c>
      <c r="N11" s="4">
        <f t="shared" ca="1" si="2"/>
        <v>800000</v>
      </c>
      <c r="O11" s="4">
        <f t="shared" ca="1" si="2"/>
        <v>300000</v>
      </c>
      <c r="P11" s="23">
        <f ca="1">M11/SUM($M$11:$M$14)</f>
        <v>0.18181818181818182</v>
      </c>
      <c r="Q11" s="23">
        <f ca="1">O11/SUM($O$11:$O$14)</f>
        <v>0.15</v>
      </c>
    </row>
    <row r="12" spans="1:26" x14ac:dyDescent="0.2">
      <c r="A12" s="46" t="s">
        <v>43</v>
      </c>
      <c r="B12" s="11" t="s">
        <v>110</v>
      </c>
      <c r="C12" s="4">
        <f t="shared" ca="1" si="1"/>
        <v>100000</v>
      </c>
      <c r="D12" s="4">
        <f t="shared" ca="1" si="1"/>
        <v>200000</v>
      </c>
      <c r="E12" s="4">
        <f t="shared" ca="1" si="1"/>
        <v>300000</v>
      </c>
      <c r="F12" s="23">
        <f ca="1">C12/SUM($C$12:$C$13)</f>
        <v>0.14285714285714285</v>
      </c>
      <c r="G12" s="23">
        <f ca="1">E12/SUM($E$12:$E$13)</f>
        <v>0.42857142857142855</v>
      </c>
      <c r="H12" s="9"/>
      <c r="I12" s="9"/>
      <c r="J12" s="9"/>
      <c r="K12" s="46"/>
      <c r="L12" s="11" t="s">
        <v>112</v>
      </c>
      <c r="M12" s="4">
        <f t="shared" ca="1" si="2"/>
        <v>400000</v>
      </c>
      <c r="N12" s="4">
        <f t="shared" ca="1" si="2"/>
        <v>400000</v>
      </c>
      <c r="O12" s="4">
        <f t="shared" ca="1" si="2"/>
        <v>900000</v>
      </c>
      <c r="P12" s="23">
        <f t="shared" ref="P12:P14" ca="1" si="5">M12/SUM($M$11:$M$14)</f>
        <v>0.18181818181818182</v>
      </c>
      <c r="Q12" s="23">
        <f t="shared" ref="Q12:Q14" ca="1" si="6">O12/SUM($O$11:$O$14)</f>
        <v>0.45</v>
      </c>
    </row>
    <row r="13" spans="1:26" x14ac:dyDescent="0.2">
      <c r="A13" s="46"/>
      <c r="B13" s="11" t="s">
        <v>109</v>
      </c>
      <c r="C13" s="4">
        <f t="shared" ca="1" si="1"/>
        <v>600000</v>
      </c>
      <c r="D13" s="4">
        <f t="shared" ca="1" si="1"/>
        <v>200000</v>
      </c>
      <c r="E13" s="4">
        <f t="shared" ca="1" si="1"/>
        <v>400000</v>
      </c>
      <c r="F13" s="23">
        <f ca="1">C13/SUM($C$12:$C$13)</f>
        <v>0.8571428571428571</v>
      </c>
      <c r="G13" s="23">
        <f ca="1">E13/SUM($E$12:$E$13)</f>
        <v>0.5714285714285714</v>
      </c>
      <c r="H13" s="9"/>
      <c r="I13" s="9"/>
      <c r="J13" s="9"/>
      <c r="K13" s="46"/>
      <c r="L13" s="11" t="s">
        <v>47</v>
      </c>
      <c r="M13" s="4">
        <f t="shared" ca="1" si="2"/>
        <v>800000</v>
      </c>
      <c r="N13" s="4">
        <f t="shared" ca="1" si="2"/>
        <v>100000</v>
      </c>
      <c r="O13" s="4">
        <f t="shared" ca="1" si="2"/>
        <v>300000</v>
      </c>
      <c r="P13" s="23">
        <f t="shared" ca="1" si="5"/>
        <v>0.36363636363636365</v>
      </c>
      <c r="Q13" s="23">
        <f t="shared" ca="1" si="6"/>
        <v>0.15</v>
      </c>
    </row>
    <row r="14" spans="1:26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46"/>
      <c r="L14" s="11" t="s">
        <v>116</v>
      </c>
      <c r="M14" s="4">
        <f t="shared" ca="1" si="2"/>
        <v>600000</v>
      </c>
      <c r="N14" s="4">
        <f t="shared" ca="1" si="2"/>
        <v>500000</v>
      </c>
      <c r="O14" s="4">
        <f t="shared" ca="1" si="2"/>
        <v>500000</v>
      </c>
      <c r="P14" s="23">
        <f t="shared" ca="1" si="5"/>
        <v>0.27272727272727271</v>
      </c>
      <c r="Q14" s="23">
        <f t="shared" ca="1" si="6"/>
        <v>0.25</v>
      </c>
    </row>
    <row r="17" spans="5:16" x14ac:dyDescent="0.2">
      <c r="E17" s="1" t="s">
        <v>43</v>
      </c>
      <c r="L17" s="1" t="s">
        <v>42</v>
      </c>
      <c r="P17" s="1" t="s">
        <v>43</v>
      </c>
    </row>
    <row r="18" spans="5:16" x14ac:dyDescent="0.2">
      <c r="E18" s="1" t="s">
        <v>53</v>
      </c>
      <c r="L18" s="1" t="s">
        <v>54</v>
      </c>
      <c r="P18" s="1" t="s">
        <v>54</v>
      </c>
    </row>
    <row r="19" spans="5:16" x14ac:dyDescent="0.2">
      <c r="E19" s="1" t="s">
        <v>110</v>
      </c>
      <c r="L19" s="1" t="s">
        <v>111</v>
      </c>
      <c r="P19" s="1" t="s">
        <v>111</v>
      </c>
    </row>
    <row r="27" spans="5:16" x14ac:dyDescent="0.2">
      <c r="E27" s="1" t="s">
        <v>109</v>
      </c>
      <c r="L27" s="1" t="s">
        <v>46</v>
      </c>
      <c r="P27" s="1" t="s">
        <v>112</v>
      </c>
    </row>
    <row r="35" spans="16:16" x14ac:dyDescent="0.2">
      <c r="P35" s="1" t="s">
        <v>47</v>
      </c>
    </row>
    <row r="43" spans="16:16" x14ac:dyDescent="0.2">
      <c r="P43" s="1" t="s">
        <v>116</v>
      </c>
    </row>
  </sheetData>
  <mergeCells count="4">
    <mergeCell ref="A9:A11"/>
    <mergeCell ref="A12:A13"/>
    <mergeCell ref="K9:K10"/>
    <mergeCell ref="K11:K14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Info</vt:lpstr>
      <vt:lpstr>Сводка</vt:lpstr>
      <vt:lpstr>Клики</vt:lpstr>
      <vt:lpstr>Конверсии</vt:lpstr>
      <vt:lpstr>Расходы</vt:lpstr>
      <vt:lpstr>CPC</vt:lpstr>
      <vt:lpstr>CPA</vt:lpstr>
      <vt:lpstr>CR</vt:lpstr>
      <vt:lpstr>Клики (типы)</vt:lpstr>
      <vt:lpstr>Конверсии (типы)</vt:lpstr>
      <vt:lpstr>Расходы (типы)</vt:lpstr>
      <vt:lpstr>CPA (типы)</vt:lpstr>
      <vt:lpstr>CR (типы)</vt:lpstr>
      <vt:lpstr>Конкуренты (сумма)</vt:lpstr>
      <vt:lpstr>Доля конверсий</vt:lpstr>
      <vt:lpstr>Доля конверсий (поиск)</vt:lpstr>
      <vt:lpstr>Доля конверсий (сети)</vt:lpstr>
      <vt:lpstr>Категории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leroy</cp:lastModifiedBy>
  <dcterms:created xsi:type="dcterms:W3CDTF">2006-09-16T00:00:00Z</dcterms:created>
  <dcterms:modified xsi:type="dcterms:W3CDTF">2019-06-26T11:04:46Z</dcterms:modified>
</cp:coreProperties>
</file>